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njelasan Rumus" sheetId="1" state="visible" r:id="rId1"/>
    <sheet xmlns:r="http://schemas.openxmlformats.org/officeDocument/2006/relationships" name="Petunjuk" sheetId="2" state="visible" r:id="rId2"/>
    <sheet xmlns:r="http://schemas.openxmlformats.org/officeDocument/2006/relationships" name="Data Awal" sheetId="3" state="visible" r:id="rId3"/>
    <sheet xmlns:r="http://schemas.openxmlformats.org/officeDocument/2006/relationships" name="Skor Kriteria" sheetId="4" state="visible" r:id="rId4"/>
    <sheet xmlns:r="http://schemas.openxmlformats.org/officeDocument/2006/relationships" name="Normalisasi" sheetId="5" state="visible" r:id="rId5"/>
    <sheet xmlns:r="http://schemas.openxmlformats.org/officeDocument/2006/relationships" name="Terbobot" sheetId="6" state="visible" r:id="rId6"/>
    <sheet xmlns:r="http://schemas.openxmlformats.org/officeDocument/2006/relationships" name="Ideal &amp; Jarak" sheetId="7" state="visible" r:id="rId7"/>
    <sheet xmlns:r="http://schemas.openxmlformats.org/officeDocument/2006/relationships" name="Ranking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Rp #,##0"/>
    <numFmt numFmtId="165" formatCode="0.0000"/>
    <numFmt numFmtId="166" formatCode="0.000000"/>
  </numFmts>
  <fonts count="7">
    <font>
      <name val="Calibri"/>
      <family val="2"/>
      <color theme="1"/>
      <sz val="11"/>
      <scheme val="minor"/>
    </font>
    <font>
      <name val="Segoe UI"/>
      <b val="1"/>
      <color rgb="001F4E78"/>
      <sz val="16"/>
    </font>
    <font>
      <name val="Segoe UI"/>
      <i val="1"/>
      <color rgb="00595959"/>
      <sz val="11"/>
    </font>
    <font>
      <name val="Segoe UI"/>
      <b val="1"/>
      <color rgb="002C3E50"/>
      <sz val="13"/>
    </font>
    <font>
      <name val="Segoe UI"/>
      <sz val="11"/>
    </font>
    <font>
      <name val="Segoe UI"/>
      <b val="1"/>
      <sz val="11"/>
    </font>
    <font>
      <name val="Segoe U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DDEBF7"/>
        <bgColor rgb="00DDEBF7"/>
      </patternFill>
    </fill>
    <fill>
      <patternFill patternType="solid">
        <fgColor rgb="001F4E78"/>
        <bgColor rgb="001F4E78"/>
      </patternFill>
    </fill>
    <fill>
      <patternFill patternType="solid">
        <fgColor rgb="00FFFFFF"/>
        <bgColor rgb="00FFFFFF"/>
      </patternFill>
    </fill>
    <fill>
      <patternFill patternType="solid">
        <fgColor rgb="00F9FAFB"/>
        <bgColor rgb="00F9FAFB"/>
      </patternFill>
    </fill>
  </fills>
  <borders count="3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 style="thin">
        <color rgb="001F4E78"/>
      </left>
      <right style="thin">
        <color rgb="001F4E78"/>
      </right>
      <top style="medium">
        <color rgb="001F4E78"/>
      </top>
      <bottom style="medium">
        <color rgb="001F4E78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left" wrapText="1"/>
    </xf>
    <xf numFmtId="0" fontId="5" fillId="2" borderId="1" pivotButton="0" quotePrefix="0" xfId="0"/>
    <xf numFmtId="0" fontId="4" fillId="0" borderId="1" applyAlignment="1" pivotButton="0" quotePrefix="0" xfId="0">
      <alignment horizontal="left" vertical="top" wrapText="1"/>
    </xf>
    <xf numFmtId="0" fontId="0" fillId="0" borderId="1" pivotButton="0" quotePrefix="0" xfId="0"/>
    <xf numFmtId="0" fontId="6" fillId="3" borderId="2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4" fillId="0" borderId="1" pivotButton="0" quotePrefix="0" xfId="0"/>
    <xf numFmtId="0" fontId="5" fillId="0" borderId="1" pivotButton="0" quotePrefix="0" xfId="0"/>
    <xf numFmtId="164" fontId="5" fillId="0" borderId="1" applyAlignment="1" pivotButton="0" quotePrefix="0" xfId="0">
      <alignment horizontal="right" vertical="center"/>
    </xf>
    <xf numFmtId="3" fontId="5" fillId="0" borderId="1" applyAlignment="1" pivotButton="0" quotePrefix="0" xfId="0">
      <alignment horizontal="right" vertical="center"/>
    </xf>
    <xf numFmtId="3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64" fontId="4" fillId="4" borderId="1" applyAlignment="1" pivotButton="0" quotePrefix="0" xfId="0">
      <alignment horizontal="right" vertical="center"/>
    </xf>
    <xf numFmtId="0" fontId="4" fillId="4" borderId="1" pivotButton="0" quotePrefix="0" xfId="0"/>
    <xf numFmtId="3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right" vertical="center"/>
    </xf>
    <xf numFmtId="0" fontId="4" fillId="5" borderId="1" pivotButton="0" quotePrefix="0" xfId="0"/>
    <xf numFmtId="0" fontId="4" fillId="4" borderId="1" applyAlignment="1" pivotButton="0" quotePrefix="0" xfId="0">
      <alignment horizontal="center" vertical="center"/>
    </xf>
    <xf numFmtId="2" fontId="4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/>
    </xf>
    <xf numFmtId="2" fontId="4" fillId="5" borderId="1" applyAlignment="1" pivotButton="0" quotePrefix="0" xfId="0">
      <alignment horizontal="right" vertical="center"/>
    </xf>
    <xf numFmtId="165" fontId="5" fillId="0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2" fontId="5" fillId="0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"/>
  <sheetViews>
    <sheetView showGridLines="1"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20" customWidth="1" min="7" max="7"/>
  </cols>
  <sheetData>
    <row r="1">
      <c r="A1" s="1" t="inlineStr">
        <is>
          <t>Panduan Teori &amp; Cara Menghitung TOPSIS</t>
        </is>
      </c>
    </row>
    <row r="2">
      <c r="A2" s="2" t="inlineStr">
        <is>
          <t>Metode TOPSIS (Technique for Order of Preference by Similarity to Ideal Solution)</t>
        </is>
      </c>
    </row>
    <row r="3"/>
    <row r="4">
      <c r="A4" s="3" t="inlineStr">
        <is>
          <t>1. Konsep Dasar TOPSIS</t>
        </is>
      </c>
    </row>
    <row r="5" ht="40" customHeight="1">
      <c r="A5" s="4" t="inlineStr">
        <is>
          <t>TOPSIS didasarkan pada konsep bahwa alternatif terpilih harus memiliki jarak terdekat dari solusi ideal positif (A+) dan jarak terjauh dari solusi ideal negatif (A-). Solusi ideal positif mewakili nilai terbaik dari setiap kriteria, sedangkan solusi ideal negatif mewakili nilai terburuk dari setiap kriteria.</t>
        </is>
      </c>
    </row>
    <row r="6"/>
    <row r="7">
      <c r="A7" s="3" t="inlineStr">
        <is>
          <t>2. Tahapan Perhitungan &amp; Rumus Matematis</t>
        </is>
      </c>
    </row>
    <row r="8">
      <c r="A8" s="5" t="inlineStr">
        <is>
          <t>Tahap 1: Skor Kriteria</t>
        </is>
      </c>
      <c r="B8" s="6" t="inlineStr">
        <is>
          <t>Mengubah kriteria mentah menjadi skor skala 1-10:
- Kriteria Benefit (Semakin tinggi semakin baik, misal ISO, AF, Sensor):
  Skor = (Nilai Alternatif / Nilai Maksimum Kriteria) * 10
- Kriteria Cost (Semakin rendah semakin baik, misal Price):
  Skor = ((Nilai Maksimum - Nilai Alternatif) / (Nilai Maksimum - Nilai Minimum)) * 10</t>
        </is>
      </c>
      <c r="C8" s="7" t="n"/>
      <c r="D8" s="7" t="n"/>
      <c r="E8" s="7" t="n"/>
      <c r="F8" s="7" t="n"/>
      <c r="G8" s="7" t="n"/>
    </row>
    <row r="9">
      <c r="A9" s="7" t="n"/>
      <c r="B9" s="7" t="n"/>
      <c r="C9" s="7" t="n"/>
      <c r="D9" s="7" t="n"/>
      <c r="E9" s="7" t="n"/>
      <c r="F9" s="7" t="n"/>
      <c r="G9" s="7" t="n"/>
    </row>
    <row r="10">
      <c r="A10" s="7" t="n"/>
      <c r="B10" s="7" t="n"/>
      <c r="C10" s="7" t="n"/>
      <c r="D10" s="7" t="n"/>
      <c r="E10" s="7" t="n"/>
      <c r="F10" s="7" t="n"/>
      <c r="G10" s="7" t="n"/>
    </row>
    <row r="11"/>
    <row r="12">
      <c r="A12" s="5" t="inlineStr">
        <is>
          <t>Tahap 2: Normalisasi Euclidean</t>
        </is>
      </c>
      <c r="B12" s="6" t="inlineStr">
        <is>
          <t>Menghitung normalisasi (r_ij) agar skala semua kriteria seragam (0 hingga 1):
  r_ij = x_ij / sqrt( sum( x_ij^2 ) )
Dimana pembagi adalah akar dari jumlah kuadrat seluruh alternatif pada kolom kriteria tersebut.</t>
        </is>
      </c>
      <c r="C12" s="7" t="n"/>
      <c r="D12" s="7" t="n"/>
      <c r="E12" s="7" t="n"/>
      <c r="F12" s="7" t="n"/>
      <c r="G12" s="7" t="n"/>
    </row>
    <row r="13">
      <c r="A13" s="7" t="n"/>
      <c r="B13" s="7" t="n"/>
      <c r="C13" s="7" t="n"/>
      <c r="D13" s="7" t="n"/>
      <c r="E13" s="7" t="n"/>
      <c r="F13" s="7" t="n"/>
      <c r="G13" s="7" t="n"/>
    </row>
    <row r="14">
      <c r="A14" s="7" t="n"/>
      <c r="B14" s="7" t="n"/>
      <c r="C14" s="7" t="n"/>
      <c r="D14" s="7" t="n"/>
      <c r="E14" s="7" t="n"/>
      <c r="F14" s="7" t="n"/>
      <c r="G14" s="7" t="n"/>
    </row>
    <row r="15"/>
    <row r="16">
      <c r="A16" s="5" t="inlineStr">
        <is>
          <t>Tahap 3: Matriks Ternormalisasi Terbobot</t>
        </is>
      </c>
      <c r="B16" s="6" t="inlineStr">
        <is>
          <t>Kalikan hasil normalisasi dengan bobot kriteria (w_j) masing-masing:
  y_ij = w_j * r_ij
Pada skenario Outdoor Day, bobot kriteria adalah:
- Price (Cost): 0.30  |  ISO (Benefit): 0.15  |  AF Point (Benefit): 0.25  |  Sensor Score (Benefit): 0.30</t>
        </is>
      </c>
      <c r="C16" s="7" t="n"/>
      <c r="D16" s="7" t="n"/>
      <c r="E16" s="7" t="n"/>
      <c r="F16" s="7" t="n"/>
      <c r="G16" s="7" t="n"/>
    </row>
    <row r="17">
      <c r="A17" s="7" t="n"/>
      <c r="B17" s="7" t="n"/>
      <c r="C17" s="7" t="n"/>
      <c r="D17" s="7" t="n"/>
      <c r="E17" s="7" t="n"/>
      <c r="F17" s="7" t="n"/>
      <c r="G17" s="7" t="n"/>
    </row>
    <row r="18">
      <c r="A18" s="7" t="n"/>
      <c r="B18" s="7" t="n"/>
      <c r="C18" s="7" t="n"/>
      <c r="D18" s="7" t="n"/>
      <c r="E18" s="7" t="n"/>
      <c r="F18" s="7" t="n"/>
      <c r="G18" s="7" t="n"/>
    </row>
    <row r="19"/>
    <row r="20">
      <c r="A20" s="5" t="inlineStr">
        <is>
          <t>Tahap 4: Solusi Ideal Positif &amp; Negatif</t>
        </is>
      </c>
      <c r="B20" s="6" t="inlineStr">
        <is>
          <t>Menentukan target acuan terbaik (A+) dan terburuk (A-):
- Solusi Ideal Positif (A+):
  Cari nilai Maksimum untuk Benefit, dan nilai Minimum untuk Cost.
- Solusi Ideal Negatif (A-):
  Cari nilai Minimum untuk Benefit, dan nilai Maksimum untuk Cost.</t>
        </is>
      </c>
      <c r="C20" s="7" t="n"/>
      <c r="D20" s="7" t="n"/>
      <c r="E20" s="7" t="n"/>
      <c r="F20" s="7" t="n"/>
      <c r="G20" s="7" t="n"/>
    </row>
    <row r="21">
      <c r="A21" s="7" t="n"/>
      <c r="B21" s="7" t="n"/>
      <c r="C21" s="7" t="n"/>
      <c r="D21" s="7" t="n"/>
      <c r="E21" s="7" t="n"/>
      <c r="F21" s="7" t="n"/>
      <c r="G21" s="7" t="n"/>
    </row>
    <row r="22">
      <c r="A22" s="7" t="n"/>
      <c r="B22" s="7" t="n"/>
      <c r="C22" s="7" t="n"/>
      <c r="D22" s="7" t="n"/>
      <c r="E22" s="7" t="n"/>
      <c r="F22" s="7" t="n"/>
      <c r="G22" s="7" t="n"/>
    </row>
    <row r="23"/>
    <row r="24">
      <c r="A24" s="5" t="inlineStr">
        <is>
          <t>Tahap 5: Jarak Solusi Ideal (Euclidean Distance)</t>
        </is>
      </c>
      <c r="B24" s="6" t="inlineStr">
        <is>
          <t>Mengukur seberapa jauh suatu alternatif dari titik ideal:
- Jarak ke Ideal Positif: D+ = sqrt( sum( (y_ij - A+_j)^2 ) )
- Jarak ke Ideal Negatif: D- = sqrt( sum( (y_ij - A-_j)^2 ) )</t>
        </is>
      </c>
      <c r="C24" s="7" t="n"/>
      <c r="D24" s="7" t="n"/>
      <c r="E24" s="7" t="n"/>
      <c r="F24" s="7" t="n"/>
      <c r="G24" s="7" t="n"/>
    </row>
    <row r="25">
      <c r="A25" s="7" t="n"/>
      <c r="B25" s="7" t="n"/>
      <c r="C25" s="7" t="n"/>
      <c r="D25" s="7" t="n"/>
      <c r="E25" s="7" t="n"/>
      <c r="F25" s="7" t="n"/>
      <c r="G25" s="7" t="n"/>
    </row>
    <row r="26">
      <c r="A26" s="7" t="n"/>
      <c r="B26" s="7" t="n"/>
      <c r="C26" s="7" t="n"/>
      <c r="D26" s="7" t="n"/>
      <c r="E26" s="7" t="n"/>
      <c r="F26" s="7" t="n"/>
      <c r="G26" s="7" t="n"/>
    </row>
    <row r="27"/>
    <row r="28">
      <c r="A28" s="5" t="inlineStr">
        <is>
          <t>Tahap 6: Nilai Preferensi (V)</t>
        </is>
      </c>
      <c r="B28" s="6" t="inlineStr">
        <is>
          <t>Menghitung kedekatan relatif terhadap solusi ideal:
  V = D- / (D+ + D-)
Nilai V berada di antara 0 dan 1. Nilai V tertinggi menunjukkan alternatif terbaik yang direkomendasikan.</t>
        </is>
      </c>
      <c r="C28" s="7" t="n"/>
      <c r="D28" s="7" t="n"/>
      <c r="E28" s="7" t="n"/>
      <c r="F28" s="7" t="n"/>
      <c r="G28" s="7" t="n"/>
    </row>
    <row r="29">
      <c r="A29" s="7" t="n"/>
      <c r="B29" s="7" t="n"/>
      <c r="C29" s="7" t="n"/>
      <c r="D29" s="7" t="n"/>
      <c r="E29" s="7" t="n"/>
      <c r="F29" s="7" t="n"/>
      <c r="G29" s="7" t="n"/>
    </row>
    <row r="30">
      <c r="A30" s="7" t="n"/>
      <c r="B30" s="7" t="n"/>
      <c r="C30" s="7" t="n"/>
      <c r="D30" s="7" t="n"/>
      <c r="E30" s="7" t="n"/>
      <c r="F30" s="7" t="n"/>
      <c r="G30" s="7" t="n"/>
    </row>
  </sheetData>
  <mergeCells count="7">
    <mergeCell ref="B8:G10"/>
    <mergeCell ref="B24:G26"/>
    <mergeCell ref="B16:G18"/>
    <mergeCell ref="B28:G30"/>
    <mergeCell ref="B20:G22"/>
    <mergeCell ref="B12:G14"/>
    <mergeCell ref="A5:G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1" workbookViewId="0">
      <selection activeCell="A1" sqref="A1"/>
    </sheetView>
  </sheetViews>
  <sheetFormatPr baseColWidth="8" defaultRowHeight="15"/>
  <cols>
    <col width="115" customWidth="1" min="1" max="1"/>
    <col width="20" customWidth="1" min="2" max="2"/>
    <col width="127" customWidth="1" min="3" max="3"/>
  </cols>
  <sheetData>
    <row r="1">
      <c r="A1" s="1" t="inlineStr">
        <is>
          <t>Perhitungan TOPSIS Outdoor Day (Siang) - Daftar Lembar Kerja</t>
        </is>
      </c>
    </row>
    <row r="2">
      <c r="A2" s="2" t="inlineStr">
        <is>
          <t>Excel ini dirancang secara dinamis menggunakan rumus-rumus bawaan Excel (SUMSQ, SQRT, MIN, MAX, VLOOKUP, dll.).</t>
        </is>
      </c>
    </row>
    <row r="3"/>
    <row r="4">
      <c r="A4" s="8" t="inlineStr">
        <is>
          <t>Tahap</t>
        </is>
      </c>
      <c r="B4" s="8" t="inlineStr">
        <is>
          <t>Nama Sheet</t>
        </is>
      </c>
      <c r="C4" s="8" t="inlineStr">
        <is>
          <t>Deskripsi Konten</t>
        </is>
      </c>
    </row>
    <row r="5">
      <c r="A5" s="9" t="inlineStr">
        <is>
          <t>Teori</t>
        </is>
      </c>
      <c r="B5" s="10" t="inlineStr">
        <is>
          <t>Penjelasan Rumus</t>
        </is>
      </c>
      <c r="C5" s="11" t="inlineStr">
        <is>
          <t>Penjelasan konsep dasar TOPSIS, rumus matematis, dan cara menghitung lengkap.</t>
        </is>
      </c>
    </row>
    <row r="6">
      <c r="A6" s="9" t="inlineStr">
        <is>
          <t>1</t>
        </is>
      </c>
      <c r="B6" s="10" t="inlineStr">
        <is>
          <t>Data Awal</t>
        </is>
      </c>
      <c r="C6" s="11" t="inlineStr">
        <is>
          <t>Data mentah alternatif kamera beserta parameter global (Min, Max) yang dihitung otomatis.</t>
        </is>
      </c>
    </row>
    <row r="7">
      <c r="A7" s="9" t="inlineStr">
        <is>
          <t>2</t>
        </is>
      </c>
      <c r="B7" s="10" t="inlineStr">
        <is>
          <t>Skor Kriteria</t>
        </is>
      </c>
      <c r="C7" s="11" t="inlineStr">
        <is>
          <t>Mengubah data mentah menjadi skor (skala 1-10) untuk kriteria Price, ISO, AF, dan Sensor. Menghasilkan Matriks Keputusan X.</t>
        </is>
      </c>
    </row>
    <row r="8">
      <c r="A8" s="9" t="inlineStr">
        <is>
          <t>3</t>
        </is>
      </c>
      <c r="B8" s="10" t="inlineStr">
        <is>
          <t>Normalisasi</t>
        </is>
      </c>
      <c r="C8" s="11" t="inlineStr">
        <is>
          <t>Melakukan normalisasi Euclidean dengan membagi skor dengan akar jumlah kuadrat pada kriteria tersebut.</t>
        </is>
      </c>
    </row>
    <row r="9">
      <c r="A9" s="9" t="inlineStr">
        <is>
          <t>4</t>
        </is>
      </c>
      <c r="B9" s="10" t="inlineStr">
        <is>
          <t>Terbobot</t>
        </is>
      </c>
      <c r="C9" s="11" t="inlineStr">
        <is>
          <t>Mengalikan matriks ternormalisasi dengan bobot kriteria skenario Outdoor Day.</t>
        </is>
      </c>
    </row>
    <row r="10">
      <c r="A10" s="9" t="inlineStr">
        <is>
          <t>5</t>
        </is>
      </c>
      <c r="B10" s="10" t="inlineStr">
        <is>
          <t>Ideal &amp; Jarak</t>
        </is>
      </c>
      <c r="C10" s="11" t="inlineStr">
        <is>
          <t>Menentukan Solusi Ideal Positif (A+) dan Negatif (A-), serta menghitung jarak Euclidean D+ dan D-.</t>
        </is>
      </c>
    </row>
    <row r="11">
      <c r="A11" s="9" t="inlineStr">
        <is>
          <t>6</t>
        </is>
      </c>
      <c r="B11" s="10" t="inlineStr">
        <is>
          <t>Ranking</t>
        </is>
      </c>
      <c r="C11" s="11" t="inlineStr">
        <is>
          <t>Menghitung nilai preferensi V = D- / (D+ + D-) dan mengurutkan peringkat alternatif berdasarkan nilai tertinggi.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21" customWidth="1" min="2" max="2"/>
    <col width="50" customWidth="1" min="3" max="3"/>
    <col width="16" customWidth="1" min="4" max="4"/>
    <col width="17" customWidth="1" min="5" max="5"/>
    <col width="22" customWidth="1" min="6" max="6"/>
    <col width="26" customWidth="1" min="7" max="7"/>
    <col width="40" customWidth="1" min="8" max="8"/>
  </cols>
  <sheetData>
    <row r="1">
      <c r="A1" s="1" t="inlineStr">
        <is>
          <t>Data Awal Alternatif Kamera</t>
        </is>
      </c>
    </row>
    <row r="2">
      <c r="A2" s="2" t="inlineStr">
        <is>
          <t>Skenario: Outdoor Day (Siang) | Berisi data mentah dan nilai batas global</t>
        </is>
      </c>
    </row>
    <row r="3"/>
    <row r="4">
      <c r="A4" s="5" t="inlineStr">
        <is>
          <t>Parameter Global</t>
        </is>
      </c>
      <c r="B4" s="5" t="inlineStr">
        <is>
          <t>Nilai</t>
        </is>
      </c>
      <c r="C4" s="5" t="inlineStr">
        <is>
          <t>Keterangan Rumus Excel</t>
        </is>
      </c>
    </row>
    <row r="5">
      <c r="A5" s="12" t="inlineStr">
        <is>
          <t>Min Price</t>
        </is>
      </c>
      <c r="B5" s="13">
        <f>MIN(D11:D29)</f>
        <v/>
      </c>
      <c r="C5" s="11" t="inlineStr">
        <is>
          <t>Menghitung harga sewa terendah: =MIN(D11:D29)</t>
        </is>
      </c>
    </row>
    <row r="6">
      <c r="A6" s="12" t="inlineStr">
        <is>
          <t>Max Price</t>
        </is>
      </c>
      <c r="B6" s="13">
        <f>MAX(D11:D29)</f>
        <v/>
      </c>
      <c r="C6" s="11" t="inlineStr">
        <is>
          <t>Menghitung harga sewa tertinggi: =MAX(D11:D29)</t>
        </is>
      </c>
    </row>
    <row r="7">
      <c r="A7" s="12" t="inlineStr">
        <is>
          <t>Max ISO</t>
        </is>
      </c>
      <c r="B7" s="14">
        <f>MAX(E11:E29)</f>
        <v/>
      </c>
      <c r="C7" s="11" t="inlineStr">
        <is>
          <t>Menghitung batas ISO tertinggi: =MAX(E11:E29)</t>
        </is>
      </c>
    </row>
    <row r="8">
      <c r="A8" s="12" t="inlineStr">
        <is>
          <t>Max AF Point</t>
        </is>
      </c>
      <c r="B8" s="14">
        <f>MAX(F11:F29)</f>
        <v/>
      </c>
      <c r="C8" s="11" t="inlineStr">
        <is>
          <t>Menghitung titik AF terbanyak: =MAX(F11:F29)</t>
        </is>
      </c>
    </row>
    <row r="9"/>
    <row r="10">
      <c r="A10" s="8" t="inlineStr">
        <is>
          <t>No</t>
        </is>
      </c>
      <c r="B10" s="8" t="inlineStr">
        <is>
          <t>Nama Kamera</t>
        </is>
      </c>
      <c r="C10" s="8" t="inlineStr">
        <is>
          <t>Merek</t>
        </is>
      </c>
      <c r="D10" s="8" t="inlineStr">
        <is>
          <t>Price (Cost)</t>
        </is>
      </c>
      <c r="E10" s="8" t="inlineStr">
        <is>
          <t>ISO (Benefit)</t>
        </is>
      </c>
      <c r="F10" s="8" t="inlineStr">
        <is>
          <t>AF Point (Benefit)</t>
        </is>
      </c>
      <c r="G10" s="8" t="inlineStr">
        <is>
          <t>Sensor Score (Benefit)</t>
        </is>
      </c>
      <c r="H10" s="8" t="inlineStr">
        <is>
          <t>Keterangan</t>
        </is>
      </c>
    </row>
    <row r="11">
      <c r="A11" s="15" t="n">
        <v>1</v>
      </c>
      <c r="B11" s="16" t="inlineStr">
        <is>
          <t>Canon M10</t>
        </is>
      </c>
      <c r="C11" s="16" t="inlineStr">
        <is>
          <t>Canon</t>
        </is>
      </c>
      <c r="D11" s="17" t="n">
        <v>80000</v>
      </c>
      <c r="E11" s="15" t="n">
        <v>25600</v>
      </c>
      <c r="F11" s="15" t="n">
        <v>49</v>
      </c>
      <c r="G11" s="15" t="n">
        <v>7</v>
      </c>
      <c r="H11" s="18" t="inlineStr">
        <is>
          <t>Data mentah sebelum dihitung TOPSIS.</t>
        </is>
      </c>
    </row>
    <row r="12">
      <c r="A12" s="19" t="n">
        <v>2</v>
      </c>
      <c r="B12" s="20" t="inlineStr">
        <is>
          <t>Sony A5000</t>
        </is>
      </c>
      <c r="C12" s="20" t="inlineStr">
        <is>
          <t>Sony</t>
        </is>
      </c>
      <c r="D12" s="21" t="n">
        <v>90000</v>
      </c>
      <c r="E12" s="19" t="n">
        <v>25600</v>
      </c>
      <c r="F12" s="19" t="n">
        <v>25</v>
      </c>
      <c r="G12" s="19" t="n">
        <v>7</v>
      </c>
      <c r="H12" s="22" t="inlineStr">
        <is>
          <t>Data mentah sebelum dihitung TOPSIS.</t>
        </is>
      </c>
    </row>
    <row r="13">
      <c r="A13" s="15" t="n">
        <v>3</v>
      </c>
      <c r="B13" s="16" t="inlineStr">
        <is>
          <t>Canon M3</t>
        </is>
      </c>
      <c r="C13" s="16" t="inlineStr">
        <is>
          <t>Canon</t>
        </is>
      </c>
      <c r="D13" s="17" t="n">
        <v>100000</v>
      </c>
      <c r="E13" s="15" t="n">
        <v>25600</v>
      </c>
      <c r="F13" s="15" t="n">
        <v>49</v>
      </c>
      <c r="G13" s="15" t="n">
        <v>7</v>
      </c>
      <c r="H13" s="18" t="inlineStr">
        <is>
          <t>Data mentah sebelum dihitung TOPSIS.</t>
        </is>
      </c>
    </row>
    <row r="14">
      <c r="A14" s="19" t="n">
        <v>4</v>
      </c>
      <c r="B14" s="20" t="inlineStr">
        <is>
          <t>Sony A6000</t>
        </is>
      </c>
      <c r="C14" s="20" t="inlineStr">
        <is>
          <t>Sony</t>
        </is>
      </c>
      <c r="D14" s="21" t="n">
        <v>110000</v>
      </c>
      <c r="E14" s="19" t="n">
        <v>25600</v>
      </c>
      <c r="F14" s="19" t="n">
        <v>179</v>
      </c>
      <c r="G14" s="19" t="n">
        <v>7</v>
      </c>
      <c r="H14" s="22" t="inlineStr">
        <is>
          <t>Data mentah sebelum dihitung TOPSIS.</t>
        </is>
      </c>
    </row>
    <row r="15">
      <c r="A15" s="15" t="n">
        <v>5</v>
      </c>
      <c r="B15" s="16" t="inlineStr">
        <is>
          <t>Canon M50</t>
        </is>
      </c>
      <c r="C15" s="16" t="inlineStr">
        <is>
          <t>Canon</t>
        </is>
      </c>
      <c r="D15" s="17" t="n">
        <v>130000</v>
      </c>
      <c r="E15" s="15" t="n">
        <v>51200</v>
      </c>
      <c r="F15" s="15" t="n">
        <v>143</v>
      </c>
      <c r="G15" s="15" t="n">
        <v>7</v>
      </c>
      <c r="H15" s="18" t="inlineStr">
        <is>
          <t>Data mentah sebelum dihitung TOPSIS.</t>
        </is>
      </c>
    </row>
    <row r="16">
      <c r="A16" s="19" t="n">
        <v>6</v>
      </c>
      <c r="B16" s="20" t="inlineStr">
        <is>
          <t>Sony A6300</t>
        </is>
      </c>
      <c r="C16" s="20" t="inlineStr">
        <is>
          <t>Sony</t>
        </is>
      </c>
      <c r="D16" s="21" t="n">
        <v>155000</v>
      </c>
      <c r="E16" s="19" t="n">
        <v>51200</v>
      </c>
      <c r="F16" s="19" t="n">
        <v>425</v>
      </c>
      <c r="G16" s="19" t="n">
        <v>7</v>
      </c>
      <c r="H16" s="22" t="inlineStr">
        <is>
          <t>Data mentah sebelum dihitung TOPSIS.</t>
        </is>
      </c>
    </row>
    <row r="17">
      <c r="A17" s="15" t="n">
        <v>7</v>
      </c>
      <c r="B17" s="16" t="inlineStr">
        <is>
          <t>Fujifilm XA3</t>
        </is>
      </c>
      <c r="C17" s="16" t="inlineStr">
        <is>
          <t>Fujifilm</t>
        </is>
      </c>
      <c r="D17" s="17" t="n">
        <v>80000</v>
      </c>
      <c r="E17" s="15" t="n">
        <v>25600</v>
      </c>
      <c r="F17" s="15" t="n">
        <v>77</v>
      </c>
      <c r="G17" s="15" t="n">
        <v>7</v>
      </c>
      <c r="H17" s="18" t="inlineStr">
        <is>
          <t>Data mentah sebelum dihitung TOPSIS.</t>
        </is>
      </c>
    </row>
    <row r="18">
      <c r="A18" s="19" t="n">
        <v>8</v>
      </c>
      <c r="B18" s="20" t="inlineStr">
        <is>
          <t>Sony A6400</t>
        </is>
      </c>
      <c r="C18" s="20" t="inlineStr">
        <is>
          <t>Sony</t>
        </is>
      </c>
      <c r="D18" s="21" t="n">
        <v>185000</v>
      </c>
      <c r="E18" s="19" t="n">
        <v>51200</v>
      </c>
      <c r="F18" s="19" t="n">
        <v>425</v>
      </c>
      <c r="G18" s="19" t="n">
        <v>7</v>
      </c>
      <c r="H18" s="22" t="inlineStr">
        <is>
          <t>Data mentah sebelum dihitung TOPSIS.</t>
        </is>
      </c>
    </row>
    <row r="19">
      <c r="A19" s="15" t="n">
        <v>9</v>
      </c>
      <c r="B19" s="16" t="inlineStr">
        <is>
          <t>Fujifilm XA5</t>
        </is>
      </c>
      <c r="C19" s="16" t="inlineStr">
        <is>
          <t>Fujifilm</t>
        </is>
      </c>
      <c r="D19" s="17" t="n">
        <v>90000</v>
      </c>
      <c r="E19" s="15" t="n">
        <v>25600</v>
      </c>
      <c r="F19" s="15" t="n">
        <v>77</v>
      </c>
      <c r="G19" s="15" t="n">
        <v>7</v>
      </c>
      <c r="H19" s="18" t="inlineStr">
        <is>
          <t>Data mentah sebelum dihitung TOPSIS.</t>
        </is>
      </c>
    </row>
    <row r="20">
      <c r="A20" s="19" t="n">
        <v>10</v>
      </c>
      <c r="B20" s="20" t="inlineStr">
        <is>
          <t>Nikon J5</t>
        </is>
      </c>
      <c r="C20" s="20" t="inlineStr">
        <is>
          <t>Nikon</t>
        </is>
      </c>
      <c r="D20" s="21" t="n">
        <v>75000</v>
      </c>
      <c r="E20" s="19" t="n">
        <v>12800</v>
      </c>
      <c r="F20" s="19" t="n">
        <v>171</v>
      </c>
      <c r="G20" s="19" t="n">
        <v>5</v>
      </c>
      <c r="H20" s="22" t="inlineStr">
        <is>
          <t>Data mentah sebelum dihitung TOPSIS.</t>
        </is>
      </c>
    </row>
    <row r="21">
      <c r="A21" s="15" t="n">
        <v>11</v>
      </c>
      <c r="B21" s="16" t="inlineStr">
        <is>
          <t>Fujifilm XT20</t>
        </is>
      </c>
      <c r="C21" s="16" t="inlineStr">
        <is>
          <t>Fujifilm</t>
        </is>
      </c>
      <c r="D21" s="17" t="n">
        <v>145000</v>
      </c>
      <c r="E21" s="15" t="n">
        <v>51200</v>
      </c>
      <c r="F21" s="15" t="n">
        <v>325</v>
      </c>
      <c r="G21" s="15" t="n">
        <v>7</v>
      </c>
      <c r="H21" s="18" t="inlineStr">
        <is>
          <t>Data mentah sebelum dihitung TOPSIS.</t>
        </is>
      </c>
    </row>
    <row r="22">
      <c r="A22" s="19" t="n">
        <v>12</v>
      </c>
      <c r="B22" s="20" t="inlineStr">
        <is>
          <t>Canon 500D</t>
        </is>
      </c>
      <c r="C22" s="20" t="inlineStr">
        <is>
          <t>Canon</t>
        </is>
      </c>
      <c r="D22" s="21" t="n">
        <v>55000</v>
      </c>
      <c r="E22" s="19" t="n">
        <v>12800</v>
      </c>
      <c r="F22" s="19" t="n">
        <v>9</v>
      </c>
      <c r="G22" s="19" t="n">
        <v>7</v>
      </c>
      <c r="H22" s="22" t="inlineStr">
        <is>
          <t>Data mentah sebelum dihitung TOPSIS.</t>
        </is>
      </c>
    </row>
    <row r="23">
      <c r="A23" s="15" t="n">
        <v>13</v>
      </c>
      <c r="B23" s="16" t="inlineStr">
        <is>
          <t>Canon 60D</t>
        </is>
      </c>
      <c r="C23" s="16" t="inlineStr">
        <is>
          <t>Canon</t>
        </is>
      </c>
      <c r="D23" s="17" t="n">
        <v>100000</v>
      </c>
      <c r="E23" s="15" t="n">
        <v>12800</v>
      </c>
      <c r="F23" s="15" t="n">
        <v>9</v>
      </c>
      <c r="G23" s="15" t="n">
        <v>7</v>
      </c>
      <c r="H23" s="18" t="inlineStr">
        <is>
          <t>Data mentah sebelum dihitung TOPSIS.</t>
        </is>
      </c>
    </row>
    <row r="24">
      <c r="A24" s="19" t="n">
        <v>14</v>
      </c>
      <c r="B24" s="20" t="inlineStr">
        <is>
          <t>Canon 1100D</t>
        </is>
      </c>
      <c r="C24" s="20" t="inlineStr">
        <is>
          <t>Canon</t>
        </is>
      </c>
      <c r="D24" s="21" t="n">
        <v>55000</v>
      </c>
      <c r="E24" s="19" t="n">
        <v>12800</v>
      </c>
      <c r="F24" s="19" t="n">
        <v>9</v>
      </c>
      <c r="G24" s="19" t="n">
        <v>7</v>
      </c>
      <c r="H24" s="22" t="inlineStr">
        <is>
          <t>Data mentah sebelum dihitung TOPSIS.</t>
        </is>
      </c>
    </row>
    <row r="25">
      <c r="A25" s="15" t="n">
        <v>15</v>
      </c>
      <c r="B25" s="16" t="inlineStr">
        <is>
          <t>Canon 80D</t>
        </is>
      </c>
      <c r="C25" s="16" t="inlineStr">
        <is>
          <t>Canon</t>
        </is>
      </c>
      <c r="D25" s="17" t="n">
        <v>140000</v>
      </c>
      <c r="E25" s="15" t="n">
        <v>25600</v>
      </c>
      <c r="F25" s="15" t="n">
        <v>45</v>
      </c>
      <c r="G25" s="15" t="n">
        <v>7</v>
      </c>
      <c r="H25" s="18" t="inlineStr">
        <is>
          <t>Data mentah sebelum dihitung TOPSIS.</t>
        </is>
      </c>
    </row>
    <row r="26">
      <c r="A26" s="19" t="n">
        <v>16</v>
      </c>
      <c r="B26" s="20" t="inlineStr">
        <is>
          <t>Canon 600D</t>
        </is>
      </c>
      <c r="C26" s="20" t="inlineStr">
        <is>
          <t>Canon</t>
        </is>
      </c>
      <c r="D26" s="21" t="n">
        <v>80000</v>
      </c>
      <c r="E26" s="19" t="n">
        <v>12800</v>
      </c>
      <c r="F26" s="19" t="n">
        <v>9</v>
      </c>
      <c r="G26" s="19" t="n">
        <v>7</v>
      </c>
      <c r="H26" s="22" t="inlineStr">
        <is>
          <t>Data mentah sebelum dihitung TOPSIS.</t>
        </is>
      </c>
    </row>
    <row r="27">
      <c r="A27" s="15" t="n">
        <v>17</v>
      </c>
      <c r="B27" s="16" t="inlineStr">
        <is>
          <t>Canon 6D</t>
        </is>
      </c>
      <c r="C27" s="16" t="inlineStr">
        <is>
          <t>Canon</t>
        </is>
      </c>
      <c r="D27" s="17" t="n">
        <v>165000</v>
      </c>
      <c r="E27" s="15" t="n">
        <v>102400</v>
      </c>
      <c r="F27" s="15" t="n">
        <v>61</v>
      </c>
      <c r="G27" s="15" t="n">
        <v>10</v>
      </c>
      <c r="H27" s="18" t="inlineStr">
        <is>
          <t>Data mentah sebelum dihitung TOPSIS.</t>
        </is>
      </c>
    </row>
    <row r="28">
      <c r="A28" s="19" t="n">
        <v>18</v>
      </c>
      <c r="B28" s="20" t="inlineStr">
        <is>
          <t>Canon 550D</t>
        </is>
      </c>
      <c r="C28" s="20" t="inlineStr">
        <is>
          <t>Canon</t>
        </is>
      </c>
      <c r="D28" s="21" t="n">
        <v>75000</v>
      </c>
      <c r="E28" s="19" t="n">
        <v>12800</v>
      </c>
      <c r="F28" s="19" t="n">
        <v>9</v>
      </c>
      <c r="G28" s="19" t="n">
        <v>7</v>
      </c>
      <c r="H28" s="22" t="inlineStr">
        <is>
          <t>Data mentah sebelum dihitung TOPSIS.</t>
        </is>
      </c>
    </row>
    <row r="29">
      <c r="A29" s="15" t="n">
        <v>19</v>
      </c>
      <c r="B29" s="16" t="inlineStr">
        <is>
          <t>Canon 5D Mark III</t>
        </is>
      </c>
      <c r="C29" s="16" t="inlineStr">
        <is>
          <t>Canon</t>
        </is>
      </c>
      <c r="D29" s="17" t="n">
        <v>215000</v>
      </c>
      <c r="E29" s="15" t="n">
        <v>102400</v>
      </c>
      <c r="F29" s="15" t="n">
        <v>61</v>
      </c>
      <c r="G29" s="15" t="n">
        <v>10</v>
      </c>
      <c r="H29" s="18" t="inlineStr">
        <is>
          <t>Data mentah sebelum dihitung TOPSIS.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3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39" customWidth="1" min="7" max="7"/>
  </cols>
  <sheetData>
    <row r="1">
      <c r="A1" s="1" t="inlineStr">
        <is>
          <t>Pembentukan Skor Kriteria</t>
        </is>
      </c>
    </row>
    <row r="2">
      <c r="A2" s="2" t="inlineStr">
        <is>
          <t>Langkah 1: Mengubah spesifikasi mentah menjadi skor kriteria X (skala 1-10)</t>
        </is>
      </c>
    </row>
    <row r="3"/>
    <row r="4">
      <c r="A4" s="8" t="inlineStr">
        <is>
          <t>No</t>
        </is>
      </c>
      <c r="B4" s="8" t="inlineStr">
        <is>
          <t>Nama Kamera</t>
        </is>
      </c>
      <c r="C4" s="8" t="inlineStr">
        <is>
          <t>Price Score</t>
        </is>
      </c>
      <c r="D4" s="8" t="inlineStr">
        <is>
          <t>ISO Score</t>
        </is>
      </c>
      <c r="E4" s="8" t="inlineStr">
        <is>
          <t>AF Score</t>
        </is>
      </c>
      <c r="F4" s="8" t="inlineStr">
        <is>
          <t>Sensor Score</t>
        </is>
      </c>
      <c r="G4" s="8" t="inlineStr">
        <is>
          <t>Keterangan / Representasi Matriks X</t>
        </is>
      </c>
    </row>
    <row r="5">
      <c r="A5" s="23" t="n">
        <v>1</v>
      </c>
      <c r="B5" s="16">
        <f>'Data Awal'!B11</f>
        <v/>
      </c>
      <c r="C5" s="24">
        <f>ROUND(IF('Data Awal'!$B$6='Data Awal'!$B$5, 10, (('Data Awal'!$B$6-'Data Awal'!D11)/('Data Awal'!$B$6-'Data Awal'!$B$5))*10), 2)</f>
        <v/>
      </c>
      <c r="D5" s="24">
        <f>ROUND(('Data Awal'!E11/'Data Awal'!$B$7)*10, 2)</f>
        <v/>
      </c>
      <c r="E5" s="24">
        <f>ROUND(('Data Awal'!F11/'Data Awal'!$B$8)*10, 2)</f>
        <v/>
      </c>
      <c r="F5" s="23">
        <f>'Data Awal'!G11</f>
        <v/>
      </c>
      <c r="G5" s="16">
        <f>"X = [" &amp; C5 &amp; "; " &amp; D5 &amp; "; " &amp; E5 &amp; "; " &amp; F5 &amp; "]"</f>
        <v/>
      </c>
    </row>
    <row r="6">
      <c r="A6" s="25" t="n">
        <v>2</v>
      </c>
      <c r="B6" s="20">
        <f>'Data Awal'!B12</f>
        <v/>
      </c>
      <c r="C6" s="26">
        <f>ROUND(IF('Data Awal'!$B$6='Data Awal'!$B$5, 10, (('Data Awal'!$B$6-'Data Awal'!D12)/('Data Awal'!$B$6-'Data Awal'!$B$5))*10), 2)</f>
        <v/>
      </c>
      <c r="D6" s="26">
        <f>ROUND(('Data Awal'!E12/'Data Awal'!$B$7)*10, 2)</f>
        <v/>
      </c>
      <c r="E6" s="26">
        <f>ROUND(('Data Awal'!F12/'Data Awal'!$B$8)*10, 2)</f>
        <v/>
      </c>
      <c r="F6" s="25">
        <f>'Data Awal'!G12</f>
        <v/>
      </c>
      <c r="G6" s="20">
        <f>"X = [" &amp; C6 &amp; "; " &amp; D6 &amp; "; " &amp; E6 &amp; "; " &amp; F6 &amp; "]"</f>
        <v/>
      </c>
    </row>
    <row r="7">
      <c r="A7" s="23" t="n">
        <v>3</v>
      </c>
      <c r="B7" s="16">
        <f>'Data Awal'!B13</f>
        <v/>
      </c>
      <c r="C7" s="24">
        <f>ROUND(IF('Data Awal'!$B$6='Data Awal'!$B$5, 10, (('Data Awal'!$B$6-'Data Awal'!D13)/('Data Awal'!$B$6-'Data Awal'!$B$5))*10), 2)</f>
        <v/>
      </c>
      <c r="D7" s="24">
        <f>ROUND(('Data Awal'!E13/'Data Awal'!$B$7)*10, 2)</f>
        <v/>
      </c>
      <c r="E7" s="24">
        <f>ROUND(('Data Awal'!F13/'Data Awal'!$B$8)*10, 2)</f>
        <v/>
      </c>
      <c r="F7" s="23">
        <f>'Data Awal'!G13</f>
        <v/>
      </c>
      <c r="G7" s="16">
        <f>"X = [" &amp; C7 &amp; "; " &amp; D7 &amp; "; " &amp; E7 &amp; "; " &amp; F7 &amp; "]"</f>
        <v/>
      </c>
    </row>
    <row r="8">
      <c r="A8" s="25" t="n">
        <v>4</v>
      </c>
      <c r="B8" s="20">
        <f>'Data Awal'!B14</f>
        <v/>
      </c>
      <c r="C8" s="26">
        <f>ROUND(IF('Data Awal'!$B$6='Data Awal'!$B$5, 10, (('Data Awal'!$B$6-'Data Awal'!D14)/('Data Awal'!$B$6-'Data Awal'!$B$5))*10), 2)</f>
        <v/>
      </c>
      <c r="D8" s="26">
        <f>ROUND(('Data Awal'!E14/'Data Awal'!$B$7)*10, 2)</f>
        <v/>
      </c>
      <c r="E8" s="26">
        <f>ROUND(('Data Awal'!F14/'Data Awal'!$B$8)*10, 2)</f>
        <v/>
      </c>
      <c r="F8" s="25">
        <f>'Data Awal'!G14</f>
        <v/>
      </c>
      <c r="G8" s="20">
        <f>"X = [" &amp; C8 &amp; "; " &amp; D8 &amp; "; " &amp; E8 &amp; "; " &amp; F8 &amp; "]"</f>
        <v/>
      </c>
    </row>
    <row r="9">
      <c r="A9" s="23" t="n">
        <v>5</v>
      </c>
      <c r="B9" s="16">
        <f>'Data Awal'!B15</f>
        <v/>
      </c>
      <c r="C9" s="24">
        <f>ROUND(IF('Data Awal'!$B$6='Data Awal'!$B$5, 10, (('Data Awal'!$B$6-'Data Awal'!D15)/('Data Awal'!$B$6-'Data Awal'!$B$5))*10), 2)</f>
        <v/>
      </c>
      <c r="D9" s="24">
        <f>ROUND(('Data Awal'!E15/'Data Awal'!$B$7)*10, 2)</f>
        <v/>
      </c>
      <c r="E9" s="24">
        <f>ROUND(('Data Awal'!F15/'Data Awal'!$B$8)*10, 2)</f>
        <v/>
      </c>
      <c r="F9" s="23">
        <f>'Data Awal'!G15</f>
        <v/>
      </c>
      <c r="G9" s="16">
        <f>"X = [" &amp; C9 &amp; "; " &amp; D9 &amp; "; " &amp; E9 &amp; "; " &amp; F9 &amp; "]"</f>
        <v/>
      </c>
    </row>
    <row r="10">
      <c r="A10" s="25" t="n">
        <v>6</v>
      </c>
      <c r="B10" s="20">
        <f>'Data Awal'!B16</f>
        <v/>
      </c>
      <c r="C10" s="26">
        <f>ROUND(IF('Data Awal'!$B$6='Data Awal'!$B$5, 10, (('Data Awal'!$B$6-'Data Awal'!D16)/('Data Awal'!$B$6-'Data Awal'!$B$5))*10), 2)</f>
        <v/>
      </c>
      <c r="D10" s="26">
        <f>ROUND(('Data Awal'!E16/'Data Awal'!$B$7)*10, 2)</f>
        <v/>
      </c>
      <c r="E10" s="26">
        <f>ROUND(('Data Awal'!F16/'Data Awal'!$B$8)*10, 2)</f>
        <v/>
      </c>
      <c r="F10" s="25">
        <f>'Data Awal'!G16</f>
        <v/>
      </c>
      <c r="G10" s="20">
        <f>"X = [" &amp; C10 &amp; "; " &amp; D10 &amp; "; " &amp; E10 &amp; "; " &amp; F10 &amp; "]"</f>
        <v/>
      </c>
    </row>
    <row r="11">
      <c r="A11" s="23" t="n">
        <v>7</v>
      </c>
      <c r="B11" s="16">
        <f>'Data Awal'!B17</f>
        <v/>
      </c>
      <c r="C11" s="24">
        <f>ROUND(IF('Data Awal'!$B$6='Data Awal'!$B$5, 10, (('Data Awal'!$B$6-'Data Awal'!D17)/('Data Awal'!$B$6-'Data Awal'!$B$5))*10), 2)</f>
        <v/>
      </c>
      <c r="D11" s="24">
        <f>ROUND(('Data Awal'!E17/'Data Awal'!$B$7)*10, 2)</f>
        <v/>
      </c>
      <c r="E11" s="24">
        <f>ROUND(('Data Awal'!F17/'Data Awal'!$B$8)*10, 2)</f>
        <v/>
      </c>
      <c r="F11" s="23">
        <f>'Data Awal'!G17</f>
        <v/>
      </c>
      <c r="G11" s="16">
        <f>"X = [" &amp; C11 &amp; "; " &amp; D11 &amp; "; " &amp; E11 &amp; "; " &amp; F11 &amp; "]"</f>
        <v/>
      </c>
    </row>
    <row r="12">
      <c r="A12" s="25" t="n">
        <v>8</v>
      </c>
      <c r="B12" s="20">
        <f>'Data Awal'!B18</f>
        <v/>
      </c>
      <c r="C12" s="26">
        <f>ROUND(IF('Data Awal'!$B$6='Data Awal'!$B$5, 10, (('Data Awal'!$B$6-'Data Awal'!D18)/('Data Awal'!$B$6-'Data Awal'!$B$5))*10), 2)</f>
        <v/>
      </c>
      <c r="D12" s="26">
        <f>ROUND(('Data Awal'!E18/'Data Awal'!$B$7)*10, 2)</f>
        <v/>
      </c>
      <c r="E12" s="26">
        <f>ROUND(('Data Awal'!F18/'Data Awal'!$B$8)*10, 2)</f>
        <v/>
      </c>
      <c r="F12" s="25">
        <f>'Data Awal'!G18</f>
        <v/>
      </c>
      <c r="G12" s="20">
        <f>"X = [" &amp; C12 &amp; "; " &amp; D12 &amp; "; " &amp; E12 &amp; "; " &amp; F12 &amp; "]"</f>
        <v/>
      </c>
    </row>
    <row r="13">
      <c r="A13" s="23" t="n">
        <v>9</v>
      </c>
      <c r="B13" s="16">
        <f>'Data Awal'!B19</f>
        <v/>
      </c>
      <c r="C13" s="24">
        <f>ROUND(IF('Data Awal'!$B$6='Data Awal'!$B$5, 10, (('Data Awal'!$B$6-'Data Awal'!D19)/('Data Awal'!$B$6-'Data Awal'!$B$5))*10), 2)</f>
        <v/>
      </c>
      <c r="D13" s="24">
        <f>ROUND(('Data Awal'!E19/'Data Awal'!$B$7)*10, 2)</f>
        <v/>
      </c>
      <c r="E13" s="24">
        <f>ROUND(('Data Awal'!F19/'Data Awal'!$B$8)*10, 2)</f>
        <v/>
      </c>
      <c r="F13" s="23">
        <f>'Data Awal'!G19</f>
        <v/>
      </c>
      <c r="G13" s="16">
        <f>"X = [" &amp; C13 &amp; "; " &amp; D13 &amp; "; " &amp; E13 &amp; "; " &amp; F13 &amp; "]"</f>
        <v/>
      </c>
    </row>
    <row r="14">
      <c r="A14" s="25" t="n">
        <v>10</v>
      </c>
      <c r="B14" s="20">
        <f>'Data Awal'!B20</f>
        <v/>
      </c>
      <c r="C14" s="26">
        <f>ROUND(IF('Data Awal'!$B$6='Data Awal'!$B$5, 10, (('Data Awal'!$B$6-'Data Awal'!D20)/('Data Awal'!$B$6-'Data Awal'!$B$5))*10), 2)</f>
        <v/>
      </c>
      <c r="D14" s="26">
        <f>ROUND(('Data Awal'!E20/'Data Awal'!$B$7)*10, 2)</f>
        <v/>
      </c>
      <c r="E14" s="26">
        <f>ROUND(('Data Awal'!F20/'Data Awal'!$B$8)*10, 2)</f>
        <v/>
      </c>
      <c r="F14" s="25">
        <f>'Data Awal'!G20</f>
        <v/>
      </c>
      <c r="G14" s="20">
        <f>"X = [" &amp; C14 &amp; "; " &amp; D14 &amp; "; " &amp; E14 &amp; "; " &amp; F14 &amp; "]"</f>
        <v/>
      </c>
    </row>
    <row r="15">
      <c r="A15" s="23" t="n">
        <v>11</v>
      </c>
      <c r="B15" s="16">
        <f>'Data Awal'!B21</f>
        <v/>
      </c>
      <c r="C15" s="24">
        <f>ROUND(IF('Data Awal'!$B$6='Data Awal'!$B$5, 10, (('Data Awal'!$B$6-'Data Awal'!D21)/('Data Awal'!$B$6-'Data Awal'!$B$5))*10), 2)</f>
        <v/>
      </c>
      <c r="D15" s="24">
        <f>ROUND(('Data Awal'!E21/'Data Awal'!$B$7)*10, 2)</f>
        <v/>
      </c>
      <c r="E15" s="24">
        <f>ROUND(('Data Awal'!F21/'Data Awal'!$B$8)*10, 2)</f>
        <v/>
      </c>
      <c r="F15" s="23">
        <f>'Data Awal'!G21</f>
        <v/>
      </c>
      <c r="G15" s="16">
        <f>"X = [" &amp; C15 &amp; "; " &amp; D15 &amp; "; " &amp; E15 &amp; "; " &amp; F15 &amp; "]"</f>
        <v/>
      </c>
    </row>
    <row r="16">
      <c r="A16" s="25" t="n">
        <v>12</v>
      </c>
      <c r="B16" s="20">
        <f>'Data Awal'!B22</f>
        <v/>
      </c>
      <c r="C16" s="26">
        <f>ROUND(IF('Data Awal'!$B$6='Data Awal'!$B$5, 10, (('Data Awal'!$B$6-'Data Awal'!D22)/('Data Awal'!$B$6-'Data Awal'!$B$5))*10), 2)</f>
        <v/>
      </c>
      <c r="D16" s="26">
        <f>ROUND(('Data Awal'!E22/'Data Awal'!$B$7)*10, 2)</f>
        <v/>
      </c>
      <c r="E16" s="26">
        <f>ROUND(('Data Awal'!F22/'Data Awal'!$B$8)*10, 2)</f>
        <v/>
      </c>
      <c r="F16" s="25">
        <f>'Data Awal'!G22</f>
        <v/>
      </c>
      <c r="G16" s="20">
        <f>"X = [" &amp; C16 &amp; "; " &amp; D16 &amp; "; " &amp; E16 &amp; "; " &amp; F16 &amp; "]"</f>
        <v/>
      </c>
    </row>
    <row r="17">
      <c r="A17" s="23" t="n">
        <v>13</v>
      </c>
      <c r="B17" s="16">
        <f>'Data Awal'!B23</f>
        <v/>
      </c>
      <c r="C17" s="24">
        <f>ROUND(IF('Data Awal'!$B$6='Data Awal'!$B$5, 10, (('Data Awal'!$B$6-'Data Awal'!D23)/('Data Awal'!$B$6-'Data Awal'!$B$5))*10), 2)</f>
        <v/>
      </c>
      <c r="D17" s="24">
        <f>ROUND(('Data Awal'!E23/'Data Awal'!$B$7)*10, 2)</f>
        <v/>
      </c>
      <c r="E17" s="24">
        <f>ROUND(('Data Awal'!F23/'Data Awal'!$B$8)*10, 2)</f>
        <v/>
      </c>
      <c r="F17" s="23">
        <f>'Data Awal'!G23</f>
        <v/>
      </c>
      <c r="G17" s="16">
        <f>"X = [" &amp; C17 &amp; "; " &amp; D17 &amp; "; " &amp; E17 &amp; "; " &amp; F17 &amp; "]"</f>
        <v/>
      </c>
    </row>
    <row r="18">
      <c r="A18" s="25" t="n">
        <v>14</v>
      </c>
      <c r="B18" s="20">
        <f>'Data Awal'!B24</f>
        <v/>
      </c>
      <c r="C18" s="26">
        <f>ROUND(IF('Data Awal'!$B$6='Data Awal'!$B$5, 10, (('Data Awal'!$B$6-'Data Awal'!D24)/('Data Awal'!$B$6-'Data Awal'!$B$5))*10), 2)</f>
        <v/>
      </c>
      <c r="D18" s="26">
        <f>ROUND(('Data Awal'!E24/'Data Awal'!$B$7)*10, 2)</f>
        <v/>
      </c>
      <c r="E18" s="26">
        <f>ROUND(('Data Awal'!F24/'Data Awal'!$B$8)*10, 2)</f>
        <v/>
      </c>
      <c r="F18" s="25">
        <f>'Data Awal'!G24</f>
        <v/>
      </c>
      <c r="G18" s="20">
        <f>"X = [" &amp; C18 &amp; "; " &amp; D18 &amp; "; " &amp; E18 &amp; "; " &amp; F18 &amp; "]"</f>
        <v/>
      </c>
    </row>
    <row r="19">
      <c r="A19" s="23" t="n">
        <v>15</v>
      </c>
      <c r="B19" s="16">
        <f>'Data Awal'!B25</f>
        <v/>
      </c>
      <c r="C19" s="24">
        <f>ROUND(IF('Data Awal'!$B$6='Data Awal'!$B$5, 10, (('Data Awal'!$B$6-'Data Awal'!D25)/('Data Awal'!$B$6-'Data Awal'!$B$5))*10), 2)</f>
        <v/>
      </c>
      <c r="D19" s="24">
        <f>ROUND(('Data Awal'!E25/'Data Awal'!$B$7)*10, 2)</f>
        <v/>
      </c>
      <c r="E19" s="24">
        <f>ROUND(('Data Awal'!F25/'Data Awal'!$B$8)*10, 2)</f>
        <v/>
      </c>
      <c r="F19" s="23">
        <f>'Data Awal'!G25</f>
        <v/>
      </c>
      <c r="G19" s="16">
        <f>"X = [" &amp; C19 &amp; "; " &amp; D19 &amp; "; " &amp; E19 &amp; "; " &amp; F19 &amp; "]"</f>
        <v/>
      </c>
    </row>
    <row r="20">
      <c r="A20" s="25" t="n">
        <v>16</v>
      </c>
      <c r="B20" s="20">
        <f>'Data Awal'!B26</f>
        <v/>
      </c>
      <c r="C20" s="26">
        <f>ROUND(IF('Data Awal'!$B$6='Data Awal'!$B$5, 10, (('Data Awal'!$B$6-'Data Awal'!D26)/('Data Awal'!$B$6-'Data Awal'!$B$5))*10), 2)</f>
        <v/>
      </c>
      <c r="D20" s="26">
        <f>ROUND(('Data Awal'!E26/'Data Awal'!$B$7)*10, 2)</f>
        <v/>
      </c>
      <c r="E20" s="26">
        <f>ROUND(('Data Awal'!F26/'Data Awal'!$B$8)*10, 2)</f>
        <v/>
      </c>
      <c r="F20" s="25">
        <f>'Data Awal'!G26</f>
        <v/>
      </c>
      <c r="G20" s="20">
        <f>"X = [" &amp; C20 &amp; "; " &amp; D20 &amp; "; " &amp; E20 &amp; "; " &amp; F20 &amp; "]"</f>
        <v/>
      </c>
    </row>
    <row r="21">
      <c r="A21" s="23" t="n">
        <v>17</v>
      </c>
      <c r="B21" s="16">
        <f>'Data Awal'!B27</f>
        <v/>
      </c>
      <c r="C21" s="24">
        <f>ROUND(IF('Data Awal'!$B$6='Data Awal'!$B$5, 10, (('Data Awal'!$B$6-'Data Awal'!D27)/('Data Awal'!$B$6-'Data Awal'!$B$5))*10), 2)</f>
        <v/>
      </c>
      <c r="D21" s="24">
        <f>ROUND(('Data Awal'!E27/'Data Awal'!$B$7)*10, 2)</f>
        <v/>
      </c>
      <c r="E21" s="24">
        <f>ROUND(('Data Awal'!F27/'Data Awal'!$B$8)*10, 2)</f>
        <v/>
      </c>
      <c r="F21" s="23">
        <f>'Data Awal'!G27</f>
        <v/>
      </c>
      <c r="G21" s="16">
        <f>"X = [" &amp; C21 &amp; "; " &amp; D21 &amp; "; " &amp; E21 &amp; "; " &amp; F21 &amp; "]"</f>
        <v/>
      </c>
    </row>
    <row r="22">
      <c r="A22" s="25" t="n">
        <v>18</v>
      </c>
      <c r="B22" s="20">
        <f>'Data Awal'!B28</f>
        <v/>
      </c>
      <c r="C22" s="26">
        <f>ROUND(IF('Data Awal'!$B$6='Data Awal'!$B$5, 10, (('Data Awal'!$B$6-'Data Awal'!D28)/('Data Awal'!$B$6-'Data Awal'!$B$5))*10), 2)</f>
        <v/>
      </c>
      <c r="D22" s="26">
        <f>ROUND(('Data Awal'!E28/'Data Awal'!$B$7)*10, 2)</f>
        <v/>
      </c>
      <c r="E22" s="26">
        <f>ROUND(('Data Awal'!F28/'Data Awal'!$B$8)*10, 2)</f>
        <v/>
      </c>
      <c r="F22" s="25">
        <f>'Data Awal'!G28</f>
        <v/>
      </c>
      <c r="G22" s="20">
        <f>"X = [" &amp; C22 &amp; "; " &amp; D22 &amp; "; " &amp; E22 &amp; "; " &amp; F22 &amp; "]"</f>
        <v/>
      </c>
    </row>
    <row r="23">
      <c r="A23" s="23" t="n">
        <v>19</v>
      </c>
      <c r="B23" s="16">
        <f>'Data Awal'!B29</f>
        <v/>
      </c>
      <c r="C23" s="24">
        <f>ROUND(IF('Data Awal'!$B$6='Data Awal'!$B$5, 10, (('Data Awal'!$B$6-'Data Awal'!D29)/('Data Awal'!$B$6-'Data Awal'!$B$5))*10), 2)</f>
        <v/>
      </c>
      <c r="D23" s="24">
        <f>ROUND(('Data Awal'!E29/'Data Awal'!$B$7)*10, 2)</f>
        <v/>
      </c>
      <c r="E23" s="24">
        <f>ROUND(('Data Awal'!F29/'Data Awal'!$B$8)*10, 2)</f>
        <v/>
      </c>
      <c r="F23" s="23">
        <f>'Data Awal'!G29</f>
        <v/>
      </c>
      <c r="G23" s="16">
        <f>"X = [" &amp; C23 &amp; "; " &amp; D23 &amp; "; " &amp; E23 &amp; "; " &amp; F23 &amp; "]"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9"/>
  <sheetViews>
    <sheetView showGridLines="1" workbookViewId="0">
      <selection activeCell="A1" sqref="A1"/>
    </sheetView>
  </sheetViews>
  <sheetFormatPr baseColWidth="8" defaultRowHeight="15"/>
  <cols>
    <col width="96" customWidth="1" min="1" max="1"/>
    <col width="21" customWidth="1" min="2" max="2"/>
    <col width="74" customWidth="1" min="3" max="3"/>
    <col width="20" customWidth="1" min="4" max="4"/>
    <col width="20" customWidth="1" min="5" max="5"/>
    <col width="20" customWidth="1" min="6" max="6"/>
    <col width="28" customWidth="1" min="7" max="7"/>
  </cols>
  <sheetData>
    <row r="1">
      <c r="A1" s="1" t="inlineStr">
        <is>
          <t>Normalisasi Matriks Keputusan</t>
        </is>
      </c>
    </row>
    <row r="2">
      <c r="A2" s="2" t="inlineStr">
        <is>
          <t>Langkah 2: Membagi nilai skor dengan akar jumlah kuadrat pada kriteria yang sama (Euclidean)</t>
        </is>
      </c>
    </row>
    <row r="3"/>
    <row r="4">
      <c r="A4" s="5" t="inlineStr">
        <is>
          <t>Penyebut Kolom (r_divider)</t>
        </is>
      </c>
      <c r="B4" s="5" t="inlineStr">
        <is>
          <t>Nilai Akar (SQRT)</t>
        </is>
      </c>
      <c r="C4" s="5" t="inlineStr">
        <is>
          <t>Keterangan Rumus Excel</t>
        </is>
      </c>
    </row>
    <row r="5">
      <c r="A5" s="12" t="inlineStr">
        <is>
          <t>sqrt(sum(Price Score^2))</t>
        </is>
      </c>
      <c r="B5" s="27">
        <f>SQRT(SUMSQ('Skor Kriteria'!C5:C23))</f>
        <v/>
      </c>
      <c r="C5" s="11" t="inlineStr">
        <is>
          <t>Akar jumlah kuadrat kolom Price: =SQRT(SUMSQ('Skor Kriteria'!C5:C23))</t>
        </is>
      </c>
    </row>
    <row r="6">
      <c r="A6" s="12" t="inlineStr">
        <is>
          <t>sqrt(sum(ISO Score^2))</t>
        </is>
      </c>
      <c r="B6" s="27">
        <f>SQRT(SUMSQ('Skor Kriteria'!D5:D23))</f>
        <v/>
      </c>
      <c r="C6" s="11" t="inlineStr">
        <is>
          <t>Akar jumlah kuadrat kolom ISO: =SQRT(SUMSQ('Skor Kriteria'!D5:D23))</t>
        </is>
      </c>
    </row>
    <row r="7">
      <c r="A7" s="12" t="inlineStr">
        <is>
          <t>sqrt(sum(AF Score^2))</t>
        </is>
      </c>
      <c r="B7" s="27">
        <f>SQRT(SUMSQ('Skor Kriteria'!E5:E23))</f>
        <v/>
      </c>
      <c r="C7" s="11" t="inlineStr">
        <is>
          <t>Akar jumlah kuadrat kolom AF: =SQRT(SUMSQ('Skor Kriteria'!E5:E23))</t>
        </is>
      </c>
    </row>
    <row r="8">
      <c r="A8" s="12" t="inlineStr">
        <is>
          <t>sqrt(sum(Sensor Score^2))</t>
        </is>
      </c>
      <c r="B8" s="27">
        <f>SQRT(SUMSQ('Skor Kriteria'!F5:F23))</f>
        <v/>
      </c>
      <c r="C8" s="11" t="inlineStr">
        <is>
          <t>Akar jumlah kuadrat kolom Sensor: =SQRT(SUMSQ('Skor Kriteria'!F5:F23))</t>
        </is>
      </c>
    </row>
    <row r="9"/>
    <row r="10">
      <c r="A10" s="8" t="inlineStr">
        <is>
          <t>No</t>
        </is>
      </c>
      <c r="B10" s="8" t="inlineStr">
        <is>
          <t>Nama Kamera</t>
        </is>
      </c>
      <c r="C10" s="8" t="inlineStr">
        <is>
          <t>r1 Price</t>
        </is>
      </c>
      <c r="D10" s="8" t="inlineStr">
        <is>
          <t>r2 ISO</t>
        </is>
      </c>
      <c r="E10" s="8" t="inlineStr">
        <is>
          <t>r3 AF</t>
        </is>
      </c>
      <c r="F10" s="8" t="inlineStr">
        <is>
          <t>r4 Sensor</t>
        </is>
      </c>
      <c r="G10" s="8" t="inlineStr">
        <is>
          <t>Matriks Ternormalisasi r</t>
        </is>
      </c>
    </row>
    <row r="11">
      <c r="A11" s="23" t="n">
        <v>1</v>
      </c>
      <c r="B11" s="16">
        <f>'Skor Kriteria'!B5</f>
        <v/>
      </c>
      <c r="C11" s="28">
        <f>'Skor Kriteria'!C5/$B$5</f>
        <v/>
      </c>
      <c r="D11" s="28">
        <f>'Skor Kriteria'!D5/$B$6</f>
        <v/>
      </c>
      <c r="E11" s="28">
        <f>'Skor Kriteria'!E5/$B$7</f>
        <v/>
      </c>
      <c r="F11" s="28">
        <f>'Skor Kriteria'!F5/$B$8</f>
        <v/>
      </c>
      <c r="G11" s="16">
        <f>"r = [" &amp; ROUND(C11, 4) &amp; "; " &amp; ROUND(D11, 4) &amp; "; " &amp; ROUND(E11, 4) &amp; "; " &amp; ROUND(F11, 4) &amp; "]"</f>
        <v/>
      </c>
    </row>
    <row r="12">
      <c r="A12" s="25" t="n">
        <v>2</v>
      </c>
      <c r="B12" s="20">
        <f>'Skor Kriteria'!B6</f>
        <v/>
      </c>
      <c r="C12" s="29">
        <f>'Skor Kriteria'!C6/$B$5</f>
        <v/>
      </c>
      <c r="D12" s="29">
        <f>'Skor Kriteria'!D6/$B$6</f>
        <v/>
      </c>
      <c r="E12" s="29">
        <f>'Skor Kriteria'!E6/$B$7</f>
        <v/>
      </c>
      <c r="F12" s="29">
        <f>'Skor Kriteria'!F6/$B$8</f>
        <v/>
      </c>
      <c r="G12" s="20">
        <f>"r = [" &amp; ROUND(C12, 4) &amp; "; " &amp; ROUND(D12, 4) &amp; "; " &amp; ROUND(E12, 4) &amp; "; " &amp; ROUND(F12, 4) &amp; "]"</f>
        <v/>
      </c>
    </row>
    <row r="13">
      <c r="A13" s="23" t="n">
        <v>3</v>
      </c>
      <c r="B13" s="16">
        <f>'Skor Kriteria'!B7</f>
        <v/>
      </c>
      <c r="C13" s="28">
        <f>'Skor Kriteria'!C7/$B$5</f>
        <v/>
      </c>
      <c r="D13" s="28">
        <f>'Skor Kriteria'!D7/$B$6</f>
        <v/>
      </c>
      <c r="E13" s="28">
        <f>'Skor Kriteria'!E7/$B$7</f>
        <v/>
      </c>
      <c r="F13" s="28">
        <f>'Skor Kriteria'!F7/$B$8</f>
        <v/>
      </c>
      <c r="G13" s="16">
        <f>"r = [" &amp; ROUND(C13, 4) &amp; "; " &amp; ROUND(D13, 4) &amp; "; " &amp; ROUND(E13, 4) &amp; "; " &amp; ROUND(F13, 4) &amp; "]"</f>
        <v/>
      </c>
    </row>
    <row r="14">
      <c r="A14" s="25" t="n">
        <v>4</v>
      </c>
      <c r="B14" s="20">
        <f>'Skor Kriteria'!B8</f>
        <v/>
      </c>
      <c r="C14" s="29">
        <f>'Skor Kriteria'!C8/$B$5</f>
        <v/>
      </c>
      <c r="D14" s="29">
        <f>'Skor Kriteria'!D8/$B$6</f>
        <v/>
      </c>
      <c r="E14" s="29">
        <f>'Skor Kriteria'!E8/$B$7</f>
        <v/>
      </c>
      <c r="F14" s="29">
        <f>'Skor Kriteria'!F8/$B$8</f>
        <v/>
      </c>
      <c r="G14" s="20">
        <f>"r = [" &amp; ROUND(C14, 4) &amp; "; " &amp; ROUND(D14, 4) &amp; "; " &amp; ROUND(E14, 4) &amp; "; " &amp; ROUND(F14, 4) &amp; "]"</f>
        <v/>
      </c>
    </row>
    <row r="15">
      <c r="A15" s="23" t="n">
        <v>5</v>
      </c>
      <c r="B15" s="16">
        <f>'Skor Kriteria'!B9</f>
        <v/>
      </c>
      <c r="C15" s="28">
        <f>'Skor Kriteria'!C9/$B$5</f>
        <v/>
      </c>
      <c r="D15" s="28">
        <f>'Skor Kriteria'!D9/$B$6</f>
        <v/>
      </c>
      <c r="E15" s="28">
        <f>'Skor Kriteria'!E9/$B$7</f>
        <v/>
      </c>
      <c r="F15" s="28">
        <f>'Skor Kriteria'!F9/$B$8</f>
        <v/>
      </c>
      <c r="G15" s="16">
        <f>"r = [" &amp; ROUND(C15, 4) &amp; "; " &amp; ROUND(D15, 4) &amp; "; " &amp; ROUND(E15, 4) &amp; "; " &amp; ROUND(F15, 4) &amp; "]"</f>
        <v/>
      </c>
    </row>
    <row r="16">
      <c r="A16" s="25" t="n">
        <v>6</v>
      </c>
      <c r="B16" s="20">
        <f>'Skor Kriteria'!B10</f>
        <v/>
      </c>
      <c r="C16" s="29">
        <f>'Skor Kriteria'!C10/$B$5</f>
        <v/>
      </c>
      <c r="D16" s="29">
        <f>'Skor Kriteria'!D10/$B$6</f>
        <v/>
      </c>
      <c r="E16" s="29">
        <f>'Skor Kriteria'!E10/$B$7</f>
        <v/>
      </c>
      <c r="F16" s="29">
        <f>'Skor Kriteria'!F10/$B$8</f>
        <v/>
      </c>
      <c r="G16" s="20">
        <f>"r = [" &amp; ROUND(C16, 4) &amp; "; " &amp; ROUND(D16, 4) &amp; "; " &amp; ROUND(E16, 4) &amp; "; " &amp; ROUND(F16, 4) &amp; "]"</f>
        <v/>
      </c>
    </row>
    <row r="17">
      <c r="A17" s="23" t="n">
        <v>7</v>
      </c>
      <c r="B17" s="16">
        <f>'Skor Kriteria'!B11</f>
        <v/>
      </c>
      <c r="C17" s="28">
        <f>'Skor Kriteria'!C11/$B$5</f>
        <v/>
      </c>
      <c r="D17" s="28">
        <f>'Skor Kriteria'!D11/$B$6</f>
        <v/>
      </c>
      <c r="E17" s="28">
        <f>'Skor Kriteria'!E11/$B$7</f>
        <v/>
      </c>
      <c r="F17" s="28">
        <f>'Skor Kriteria'!F11/$B$8</f>
        <v/>
      </c>
      <c r="G17" s="16">
        <f>"r = [" &amp; ROUND(C17, 4) &amp; "; " &amp; ROUND(D17, 4) &amp; "; " &amp; ROUND(E17, 4) &amp; "; " &amp; ROUND(F17, 4) &amp; "]"</f>
        <v/>
      </c>
    </row>
    <row r="18">
      <c r="A18" s="25" t="n">
        <v>8</v>
      </c>
      <c r="B18" s="20">
        <f>'Skor Kriteria'!B12</f>
        <v/>
      </c>
      <c r="C18" s="29">
        <f>'Skor Kriteria'!C12/$B$5</f>
        <v/>
      </c>
      <c r="D18" s="29">
        <f>'Skor Kriteria'!D12/$B$6</f>
        <v/>
      </c>
      <c r="E18" s="29">
        <f>'Skor Kriteria'!E12/$B$7</f>
        <v/>
      </c>
      <c r="F18" s="29">
        <f>'Skor Kriteria'!F12/$B$8</f>
        <v/>
      </c>
      <c r="G18" s="20">
        <f>"r = [" &amp; ROUND(C18, 4) &amp; "; " &amp; ROUND(D18, 4) &amp; "; " &amp; ROUND(E18, 4) &amp; "; " &amp; ROUND(F18, 4) &amp; "]"</f>
        <v/>
      </c>
    </row>
    <row r="19">
      <c r="A19" s="23" t="n">
        <v>9</v>
      </c>
      <c r="B19" s="16">
        <f>'Skor Kriteria'!B13</f>
        <v/>
      </c>
      <c r="C19" s="28">
        <f>'Skor Kriteria'!C13/$B$5</f>
        <v/>
      </c>
      <c r="D19" s="28">
        <f>'Skor Kriteria'!D13/$B$6</f>
        <v/>
      </c>
      <c r="E19" s="28">
        <f>'Skor Kriteria'!E13/$B$7</f>
        <v/>
      </c>
      <c r="F19" s="28">
        <f>'Skor Kriteria'!F13/$B$8</f>
        <v/>
      </c>
      <c r="G19" s="16">
        <f>"r = [" &amp; ROUND(C19, 4) &amp; "; " &amp; ROUND(D19, 4) &amp; "; " &amp; ROUND(E19, 4) &amp; "; " &amp; ROUND(F19, 4) &amp; "]"</f>
        <v/>
      </c>
    </row>
    <row r="20">
      <c r="A20" s="25" t="n">
        <v>10</v>
      </c>
      <c r="B20" s="20">
        <f>'Skor Kriteria'!B14</f>
        <v/>
      </c>
      <c r="C20" s="29">
        <f>'Skor Kriteria'!C14/$B$5</f>
        <v/>
      </c>
      <c r="D20" s="29">
        <f>'Skor Kriteria'!D14/$B$6</f>
        <v/>
      </c>
      <c r="E20" s="29">
        <f>'Skor Kriteria'!E14/$B$7</f>
        <v/>
      </c>
      <c r="F20" s="29">
        <f>'Skor Kriteria'!F14/$B$8</f>
        <v/>
      </c>
      <c r="G20" s="20">
        <f>"r = [" &amp; ROUND(C20, 4) &amp; "; " &amp; ROUND(D20, 4) &amp; "; " &amp; ROUND(E20, 4) &amp; "; " &amp; ROUND(F20, 4) &amp; "]"</f>
        <v/>
      </c>
    </row>
    <row r="21">
      <c r="A21" s="23" t="n">
        <v>11</v>
      </c>
      <c r="B21" s="16">
        <f>'Skor Kriteria'!B15</f>
        <v/>
      </c>
      <c r="C21" s="28">
        <f>'Skor Kriteria'!C15/$B$5</f>
        <v/>
      </c>
      <c r="D21" s="28">
        <f>'Skor Kriteria'!D15/$B$6</f>
        <v/>
      </c>
      <c r="E21" s="28">
        <f>'Skor Kriteria'!E15/$B$7</f>
        <v/>
      </c>
      <c r="F21" s="28">
        <f>'Skor Kriteria'!F15/$B$8</f>
        <v/>
      </c>
      <c r="G21" s="16">
        <f>"r = [" &amp; ROUND(C21, 4) &amp; "; " &amp; ROUND(D21, 4) &amp; "; " &amp; ROUND(E21, 4) &amp; "; " &amp; ROUND(F21, 4) &amp; "]"</f>
        <v/>
      </c>
    </row>
    <row r="22">
      <c r="A22" s="25" t="n">
        <v>12</v>
      </c>
      <c r="B22" s="20">
        <f>'Skor Kriteria'!B16</f>
        <v/>
      </c>
      <c r="C22" s="29">
        <f>'Skor Kriteria'!C16/$B$5</f>
        <v/>
      </c>
      <c r="D22" s="29">
        <f>'Skor Kriteria'!D16/$B$6</f>
        <v/>
      </c>
      <c r="E22" s="29">
        <f>'Skor Kriteria'!E16/$B$7</f>
        <v/>
      </c>
      <c r="F22" s="29">
        <f>'Skor Kriteria'!F16/$B$8</f>
        <v/>
      </c>
      <c r="G22" s="20">
        <f>"r = [" &amp; ROUND(C22, 4) &amp; "; " &amp; ROUND(D22, 4) &amp; "; " &amp; ROUND(E22, 4) &amp; "; " &amp; ROUND(F22, 4) &amp; "]"</f>
        <v/>
      </c>
    </row>
    <row r="23">
      <c r="A23" s="23" t="n">
        <v>13</v>
      </c>
      <c r="B23" s="16">
        <f>'Skor Kriteria'!B17</f>
        <v/>
      </c>
      <c r="C23" s="28">
        <f>'Skor Kriteria'!C17/$B$5</f>
        <v/>
      </c>
      <c r="D23" s="28">
        <f>'Skor Kriteria'!D17/$B$6</f>
        <v/>
      </c>
      <c r="E23" s="28">
        <f>'Skor Kriteria'!E17/$B$7</f>
        <v/>
      </c>
      <c r="F23" s="28">
        <f>'Skor Kriteria'!F17/$B$8</f>
        <v/>
      </c>
      <c r="G23" s="16">
        <f>"r = [" &amp; ROUND(C23, 4) &amp; "; " &amp; ROUND(D23, 4) &amp; "; " &amp; ROUND(E23, 4) &amp; "; " &amp; ROUND(F23, 4) &amp; "]"</f>
        <v/>
      </c>
    </row>
    <row r="24">
      <c r="A24" s="25" t="n">
        <v>14</v>
      </c>
      <c r="B24" s="20">
        <f>'Skor Kriteria'!B18</f>
        <v/>
      </c>
      <c r="C24" s="29">
        <f>'Skor Kriteria'!C18/$B$5</f>
        <v/>
      </c>
      <c r="D24" s="29">
        <f>'Skor Kriteria'!D18/$B$6</f>
        <v/>
      </c>
      <c r="E24" s="29">
        <f>'Skor Kriteria'!E18/$B$7</f>
        <v/>
      </c>
      <c r="F24" s="29">
        <f>'Skor Kriteria'!F18/$B$8</f>
        <v/>
      </c>
      <c r="G24" s="20">
        <f>"r = [" &amp; ROUND(C24, 4) &amp; "; " &amp; ROUND(D24, 4) &amp; "; " &amp; ROUND(E24, 4) &amp; "; " &amp; ROUND(F24, 4) &amp; "]"</f>
        <v/>
      </c>
    </row>
    <row r="25">
      <c r="A25" s="23" t="n">
        <v>15</v>
      </c>
      <c r="B25" s="16">
        <f>'Skor Kriteria'!B19</f>
        <v/>
      </c>
      <c r="C25" s="28">
        <f>'Skor Kriteria'!C19/$B$5</f>
        <v/>
      </c>
      <c r="D25" s="28">
        <f>'Skor Kriteria'!D19/$B$6</f>
        <v/>
      </c>
      <c r="E25" s="28">
        <f>'Skor Kriteria'!E19/$B$7</f>
        <v/>
      </c>
      <c r="F25" s="28">
        <f>'Skor Kriteria'!F19/$B$8</f>
        <v/>
      </c>
      <c r="G25" s="16">
        <f>"r = [" &amp; ROUND(C25, 4) &amp; "; " &amp; ROUND(D25, 4) &amp; "; " &amp; ROUND(E25, 4) &amp; "; " &amp; ROUND(F25, 4) &amp; "]"</f>
        <v/>
      </c>
    </row>
    <row r="26">
      <c r="A26" s="25" t="n">
        <v>16</v>
      </c>
      <c r="B26" s="20">
        <f>'Skor Kriteria'!B20</f>
        <v/>
      </c>
      <c r="C26" s="29">
        <f>'Skor Kriteria'!C20/$B$5</f>
        <v/>
      </c>
      <c r="D26" s="29">
        <f>'Skor Kriteria'!D20/$B$6</f>
        <v/>
      </c>
      <c r="E26" s="29">
        <f>'Skor Kriteria'!E20/$B$7</f>
        <v/>
      </c>
      <c r="F26" s="29">
        <f>'Skor Kriteria'!F20/$B$8</f>
        <v/>
      </c>
      <c r="G26" s="20">
        <f>"r = [" &amp; ROUND(C26, 4) &amp; "; " &amp; ROUND(D26, 4) &amp; "; " &amp; ROUND(E26, 4) &amp; "; " &amp; ROUND(F26, 4) &amp; "]"</f>
        <v/>
      </c>
    </row>
    <row r="27">
      <c r="A27" s="23" t="n">
        <v>17</v>
      </c>
      <c r="B27" s="16">
        <f>'Skor Kriteria'!B21</f>
        <v/>
      </c>
      <c r="C27" s="28">
        <f>'Skor Kriteria'!C21/$B$5</f>
        <v/>
      </c>
      <c r="D27" s="28">
        <f>'Skor Kriteria'!D21/$B$6</f>
        <v/>
      </c>
      <c r="E27" s="28">
        <f>'Skor Kriteria'!E21/$B$7</f>
        <v/>
      </c>
      <c r="F27" s="28">
        <f>'Skor Kriteria'!F21/$B$8</f>
        <v/>
      </c>
      <c r="G27" s="16">
        <f>"r = [" &amp; ROUND(C27, 4) &amp; "; " &amp; ROUND(D27, 4) &amp; "; " &amp; ROUND(E27, 4) &amp; "; " &amp; ROUND(F27, 4) &amp; "]"</f>
        <v/>
      </c>
    </row>
    <row r="28">
      <c r="A28" s="25" t="n">
        <v>18</v>
      </c>
      <c r="B28" s="20">
        <f>'Skor Kriteria'!B22</f>
        <v/>
      </c>
      <c r="C28" s="29">
        <f>'Skor Kriteria'!C22/$B$5</f>
        <v/>
      </c>
      <c r="D28" s="29">
        <f>'Skor Kriteria'!D22/$B$6</f>
        <v/>
      </c>
      <c r="E28" s="29">
        <f>'Skor Kriteria'!E22/$B$7</f>
        <v/>
      </c>
      <c r="F28" s="29">
        <f>'Skor Kriteria'!F22/$B$8</f>
        <v/>
      </c>
      <c r="G28" s="20">
        <f>"r = [" &amp; ROUND(C28, 4) &amp; "; " &amp; ROUND(D28, 4) &amp; "; " &amp; ROUND(E28, 4) &amp; "; " &amp; ROUND(F28, 4) &amp; "]"</f>
        <v/>
      </c>
    </row>
    <row r="29">
      <c r="A29" s="23" t="n">
        <v>19</v>
      </c>
      <c r="B29" s="16">
        <f>'Skor Kriteria'!B23</f>
        <v/>
      </c>
      <c r="C29" s="28">
        <f>'Skor Kriteria'!C23/$B$5</f>
        <v/>
      </c>
      <c r="D29" s="28">
        <f>'Skor Kriteria'!D23/$B$6</f>
        <v/>
      </c>
      <c r="E29" s="28">
        <f>'Skor Kriteria'!E23/$B$7</f>
        <v/>
      </c>
      <c r="F29" s="28">
        <f>'Skor Kriteria'!F23/$B$8</f>
        <v/>
      </c>
      <c r="G29" s="16">
        <f>"r = [" &amp; ROUND(C29, 4) &amp; "; " &amp; ROUND(D29, 4) &amp; "; " &amp; ROUND(E29, 4) &amp; "; " &amp; ROUND(F29, 4) &amp; "]"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9"/>
  <sheetViews>
    <sheetView showGridLines="1" workbookViewId="0">
      <selection activeCell="A1" sqref="A1"/>
    </sheetView>
  </sheetViews>
  <sheetFormatPr baseColWidth="8" defaultRowHeight="15"/>
  <cols>
    <col width="93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2" customWidth="1" min="7" max="7"/>
  </cols>
  <sheetData>
    <row r="1">
      <c r="A1" s="1" t="inlineStr">
        <is>
          <t>Normalisasi Terbobot (Weighted Normalized Decision Matrix)</t>
        </is>
      </c>
    </row>
    <row r="2">
      <c r="A2" s="2" t="inlineStr">
        <is>
          <t>Langkah 3: Mengalikan matriks ternormalisasi r dengan bobot kriteria skenario Outdoor Day</t>
        </is>
      </c>
    </row>
    <row r="3"/>
    <row r="4">
      <c r="A4" s="5" t="inlineStr">
        <is>
          <t>Kriteria</t>
        </is>
      </c>
      <c r="B4" s="5" t="inlineStr">
        <is>
          <t>Bobot (w)</t>
        </is>
      </c>
      <c r="C4" s="5" t="inlineStr">
        <is>
          <t>Jenis Kriteria</t>
        </is>
      </c>
    </row>
    <row r="5">
      <c r="A5" s="12" t="inlineStr">
        <is>
          <t>Price Score</t>
        </is>
      </c>
      <c r="B5" s="30" t="n">
        <v>0.3</v>
      </c>
      <c r="C5" s="9" t="inlineStr">
        <is>
          <t>cost</t>
        </is>
      </c>
    </row>
    <row r="6">
      <c r="A6" s="12" t="inlineStr">
        <is>
          <t>ISO Score</t>
        </is>
      </c>
      <c r="B6" s="30" t="n">
        <v>0.15</v>
      </c>
      <c r="C6" s="9" t="inlineStr">
        <is>
          <t>benefit</t>
        </is>
      </c>
    </row>
    <row r="7">
      <c r="A7" s="12" t="inlineStr">
        <is>
          <t>AF Score</t>
        </is>
      </c>
      <c r="B7" s="30" t="n">
        <v>0.25</v>
      </c>
      <c r="C7" s="9" t="inlineStr">
        <is>
          <t>benefit</t>
        </is>
      </c>
    </row>
    <row r="8">
      <c r="A8" s="12" t="inlineStr">
        <is>
          <t>Sensor Score</t>
        </is>
      </c>
      <c r="B8" s="30" t="n">
        <v>0.3</v>
      </c>
      <c r="C8" s="9" t="inlineStr">
        <is>
          <t>benefit</t>
        </is>
      </c>
    </row>
    <row r="9"/>
    <row r="10">
      <c r="A10" s="8" t="inlineStr">
        <is>
          <t>No</t>
        </is>
      </c>
      <c r="B10" s="8" t="inlineStr">
        <is>
          <t>Nama Kamera</t>
        </is>
      </c>
      <c r="C10" s="8" t="inlineStr">
        <is>
          <t>y1 Price</t>
        </is>
      </c>
      <c r="D10" s="8" t="inlineStr">
        <is>
          <t>y2 ISO</t>
        </is>
      </c>
      <c r="E10" s="8" t="inlineStr">
        <is>
          <t>y3 AF</t>
        </is>
      </c>
      <c r="F10" s="8" t="inlineStr">
        <is>
          <t>y4 Sensor</t>
        </is>
      </c>
      <c r="G10" s="8" t="inlineStr">
        <is>
          <t>Matriks Terbobot y</t>
        </is>
      </c>
    </row>
    <row r="11">
      <c r="A11" s="23" t="n">
        <v>1</v>
      </c>
      <c r="B11" s="16">
        <f>Normalisasi!B11</f>
        <v/>
      </c>
      <c r="C11" s="28">
        <f>Normalisasi!C11*$B$5</f>
        <v/>
      </c>
      <c r="D11" s="28">
        <f>Normalisasi!D11*$B$6</f>
        <v/>
      </c>
      <c r="E11" s="28">
        <f>Normalisasi!E11*$B$7</f>
        <v/>
      </c>
      <c r="F11" s="28">
        <f>Normalisasi!F11*$B$8</f>
        <v/>
      </c>
      <c r="G11" s="16">
        <f>"y = [" &amp; ROUND(C11, 4) &amp; "; " &amp; ROUND(D11, 4) &amp; "; " &amp; ROUND(E11, 4) &amp; "; " &amp; ROUND(F11, 4) &amp; "]"</f>
        <v/>
      </c>
    </row>
    <row r="12">
      <c r="A12" s="25" t="n">
        <v>2</v>
      </c>
      <c r="B12" s="20">
        <f>Normalisasi!B12</f>
        <v/>
      </c>
      <c r="C12" s="29">
        <f>Normalisasi!C12*$B$5</f>
        <v/>
      </c>
      <c r="D12" s="29">
        <f>Normalisasi!D12*$B$6</f>
        <v/>
      </c>
      <c r="E12" s="29">
        <f>Normalisasi!E12*$B$7</f>
        <v/>
      </c>
      <c r="F12" s="29">
        <f>Normalisasi!F12*$B$8</f>
        <v/>
      </c>
      <c r="G12" s="20">
        <f>"y = [" &amp; ROUND(C12, 4) &amp; "; " &amp; ROUND(D12, 4) &amp; "; " &amp; ROUND(E12, 4) &amp; "; " &amp; ROUND(F12, 4) &amp; "]"</f>
        <v/>
      </c>
    </row>
    <row r="13">
      <c r="A13" s="23" t="n">
        <v>3</v>
      </c>
      <c r="B13" s="16">
        <f>Normalisasi!B13</f>
        <v/>
      </c>
      <c r="C13" s="28">
        <f>Normalisasi!C13*$B$5</f>
        <v/>
      </c>
      <c r="D13" s="28">
        <f>Normalisasi!D13*$B$6</f>
        <v/>
      </c>
      <c r="E13" s="28">
        <f>Normalisasi!E13*$B$7</f>
        <v/>
      </c>
      <c r="F13" s="28">
        <f>Normalisasi!F13*$B$8</f>
        <v/>
      </c>
      <c r="G13" s="16">
        <f>"y = [" &amp; ROUND(C13, 4) &amp; "; " &amp; ROUND(D13, 4) &amp; "; " &amp; ROUND(E13, 4) &amp; "; " &amp; ROUND(F13, 4) &amp; "]"</f>
        <v/>
      </c>
    </row>
    <row r="14">
      <c r="A14" s="25" t="n">
        <v>4</v>
      </c>
      <c r="B14" s="20">
        <f>Normalisasi!B14</f>
        <v/>
      </c>
      <c r="C14" s="29">
        <f>Normalisasi!C14*$B$5</f>
        <v/>
      </c>
      <c r="D14" s="29">
        <f>Normalisasi!D14*$B$6</f>
        <v/>
      </c>
      <c r="E14" s="29">
        <f>Normalisasi!E14*$B$7</f>
        <v/>
      </c>
      <c r="F14" s="29">
        <f>Normalisasi!F14*$B$8</f>
        <v/>
      </c>
      <c r="G14" s="20">
        <f>"y = [" &amp; ROUND(C14, 4) &amp; "; " &amp; ROUND(D14, 4) &amp; "; " &amp; ROUND(E14, 4) &amp; "; " &amp; ROUND(F14, 4) &amp; "]"</f>
        <v/>
      </c>
    </row>
    <row r="15">
      <c r="A15" s="23" t="n">
        <v>5</v>
      </c>
      <c r="B15" s="16">
        <f>Normalisasi!B15</f>
        <v/>
      </c>
      <c r="C15" s="28">
        <f>Normalisasi!C15*$B$5</f>
        <v/>
      </c>
      <c r="D15" s="28">
        <f>Normalisasi!D15*$B$6</f>
        <v/>
      </c>
      <c r="E15" s="28">
        <f>Normalisasi!E15*$B$7</f>
        <v/>
      </c>
      <c r="F15" s="28">
        <f>Normalisasi!F15*$B$8</f>
        <v/>
      </c>
      <c r="G15" s="16">
        <f>"y = [" &amp; ROUND(C15, 4) &amp; "; " &amp; ROUND(D15, 4) &amp; "; " &amp; ROUND(E15, 4) &amp; "; " &amp; ROUND(F15, 4) &amp; "]"</f>
        <v/>
      </c>
    </row>
    <row r="16">
      <c r="A16" s="25" t="n">
        <v>6</v>
      </c>
      <c r="B16" s="20">
        <f>Normalisasi!B16</f>
        <v/>
      </c>
      <c r="C16" s="29">
        <f>Normalisasi!C16*$B$5</f>
        <v/>
      </c>
      <c r="D16" s="29">
        <f>Normalisasi!D16*$B$6</f>
        <v/>
      </c>
      <c r="E16" s="29">
        <f>Normalisasi!E16*$B$7</f>
        <v/>
      </c>
      <c r="F16" s="29">
        <f>Normalisasi!F16*$B$8</f>
        <v/>
      </c>
      <c r="G16" s="20">
        <f>"y = [" &amp; ROUND(C16, 4) &amp; "; " &amp; ROUND(D16, 4) &amp; "; " &amp; ROUND(E16, 4) &amp; "; " &amp; ROUND(F16, 4) &amp; "]"</f>
        <v/>
      </c>
    </row>
    <row r="17">
      <c r="A17" s="23" t="n">
        <v>7</v>
      </c>
      <c r="B17" s="16">
        <f>Normalisasi!B17</f>
        <v/>
      </c>
      <c r="C17" s="28">
        <f>Normalisasi!C17*$B$5</f>
        <v/>
      </c>
      <c r="D17" s="28">
        <f>Normalisasi!D17*$B$6</f>
        <v/>
      </c>
      <c r="E17" s="28">
        <f>Normalisasi!E17*$B$7</f>
        <v/>
      </c>
      <c r="F17" s="28">
        <f>Normalisasi!F17*$B$8</f>
        <v/>
      </c>
      <c r="G17" s="16">
        <f>"y = [" &amp; ROUND(C17, 4) &amp; "; " &amp; ROUND(D17, 4) &amp; "; " &amp; ROUND(E17, 4) &amp; "; " &amp; ROUND(F17, 4) &amp; "]"</f>
        <v/>
      </c>
    </row>
    <row r="18">
      <c r="A18" s="25" t="n">
        <v>8</v>
      </c>
      <c r="B18" s="20">
        <f>Normalisasi!B18</f>
        <v/>
      </c>
      <c r="C18" s="29">
        <f>Normalisasi!C18*$B$5</f>
        <v/>
      </c>
      <c r="D18" s="29">
        <f>Normalisasi!D18*$B$6</f>
        <v/>
      </c>
      <c r="E18" s="29">
        <f>Normalisasi!E18*$B$7</f>
        <v/>
      </c>
      <c r="F18" s="29">
        <f>Normalisasi!F18*$B$8</f>
        <v/>
      </c>
      <c r="G18" s="20">
        <f>"y = [" &amp; ROUND(C18, 4) &amp; "; " &amp; ROUND(D18, 4) &amp; "; " &amp; ROUND(E18, 4) &amp; "; " &amp; ROUND(F18, 4) &amp; "]"</f>
        <v/>
      </c>
    </row>
    <row r="19">
      <c r="A19" s="23" t="n">
        <v>9</v>
      </c>
      <c r="B19" s="16">
        <f>Normalisasi!B19</f>
        <v/>
      </c>
      <c r="C19" s="28">
        <f>Normalisasi!C19*$B$5</f>
        <v/>
      </c>
      <c r="D19" s="28">
        <f>Normalisasi!D19*$B$6</f>
        <v/>
      </c>
      <c r="E19" s="28">
        <f>Normalisasi!E19*$B$7</f>
        <v/>
      </c>
      <c r="F19" s="28">
        <f>Normalisasi!F19*$B$8</f>
        <v/>
      </c>
      <c r="G19" s="16">
        <f>"y = [" &amp; ROUND(C19, 4) &amp; "; " &amp; ROUND(D19, 4) &amp; "; " &amp; ROUND(E19, 4) &amp; "; " &amp; ROUND(F19, 4) &amp; "]"</f>
        <v/>
      </c>
    </row>
    <row r="20">
      <c r="A20" s="25" t="n">
        <v>10</v>
      </c>
      <c r="B20" s="20">
        <f>Normalisasi!B20</f>
        <v/>
      </c>
      <c r="C20" s="29">
        <f>Normalisasi!C20*$B$5</f>
        <v/>
      </c>
      <c r="D20" s="29">
        <f>Normalisasi!D20*$B$6</f>
        <v/>
      </c>
      <c r="E20" s="29">
        <f>Normalisasi!E20*$B$7</f>
        <v/>
      </c>
      <c r="F20" s="29">
        <f>Normalisasi!F20*$B$8</f>
        <v/>
      </c>
      <c r="G20" s="20">
        <f>"y = [" &amp; ROUND(C20, 4) &amp; "; " &amp; ROUND(D20, 4) &amp; "; " &amp; ROUND(E20, 4) &amp; "; " &amp; ROUND(F20, 4) &amp; "]"</f>
        <v/>
      </c>
    </row>
    <row r="21">
      <c r="A21" s="23" t="n">
        <v>11</v>
      </c>
      <c r="B21" s="16">
        <f>Normalisasi!B21</f>
        <v/>
      </c>
      <c r="C21" s="28">
        <f>Normalisasi!C21*$B$5</f>
        <v/>
      </c>
      <c r="D21" s="28">
        <f>Normalisasi!D21*$B$6</f>
        <v/>
      </c>
      <c r="E21" s="28">
        <f>Normalisasi!E21*$B$7</f>
        <v/>
      </c>
      <c r="F21" s="28">
        <f>Normalisasi!F21*$B$8</f>
        <v/>
      </c>
      <c r="G21" s="16">
        <f>"y = [" &amp; ROUND(C21, 4) &amp; "; " &amp; ROUND(D21, 4) &amp; "; " &amp; ROUND(E21, 4) &amp; "; " &amp; ROUND(F21, 4) &amp; "]"</f>
        <v/>
      </c>
    </row>
    <row r="22">
      <c r="A22" s="25" t="n">
        <v>12</v>
      </c>
      <c r="B22" s="20">
        <f>Normalisasi!B22</f>
        <v/>
      </c>
      <c r="C22" s="29">
        <f>Normalisasi!C22*$B$5</f>
        <v/>
      </c>
      <c r="D22" s="29">
        <f>Normalisasi!D22*$B$6</f>
        <v/>
      </c>
      <c r="E22" s="29">
        <f>Normalisasi!E22*$B$7</f>
        <v/>
      </c>
      <c r="F22" s="29">
        <f>Normalisasi!F22*$B$8</f>
        <v/>
      </c>
      <c r="G22" s="20">
        <f>"y = [" &amp; ROUND(C22, 4) &amp; "; " &amp; ROUND(D22, 4) &amp; "; " &amp; ROUND(E22, 4) &amp; "; " &amp; ROUND(F22, 4) &amp; "]"</f>
        <v/>
      </c>
    </row>
    <row r="23">
      <c r="A23" s="23" t="n">
        <v>13</v>
      </c>
      <c r="B23" s="16">
        <f>Normalisasi!B23</f>
        <v/>
      </c>
      <c r="C23" s="28">
        <f>Normalisasi!C23*$B$5</f>
        <v/>
      </c>
      <c r="D23" s="28">
        <f>Normalisasi!D23*$B$6</f>
        <v/>
      </c>
      <c r="E23" s="28">
        <f>Normalisasi!E23*$B$7</f>
        <v/>
      </c>
      <c r="F23" s="28">
        <f>Normalisasi!F23*$B$8</f>
        <v/>
      </c>
      <c r="G23" s="16">
        <f>"y = [" &amp; ROUND(C23, 4) &amp; "; " &amp; ROUND(D23, 4) &amp; "; " &amp; ROUND(E23, 4) &amp; "; " &amp; ROUND(F23, 4) &amp; "]"</f>
        <v/>
      </c>
    </row>
    <row r="24">
      <c r="A24" s="25" t="n">
        <v>14</v>
      </c>
      <c r="B24" s="20">
        <f>Normalisasi!B24</f>
        <v/>
      </c>
      <c r="C24" s="29">
        <f>Normalisasi!C24*$B$5</f>
        <v/>
      </c>
      <c r="D24" s="29">
        <f>Normalisasi!D24*$B$6</f>
        <v/>
      </c>
      <c r="E24" s="29">
        <f>Normalisasi!E24*$B$7</f>
        <v/>
      </c>
      <c r="F24" s="29">
        <f>Normalisasi!F24*$B$8</f>
        <v/>
      </c>
      <c r="G24" s="20">
        <f>"y = [" &amp; ROUND(C24, 4) &amp; "; " &amp; ROUND(D24, 4) &amp; "; " &amp; ROUND(E24, 4) &amp; "; " &amp; ROUND(F24, 4) &amp; "]"</f>
        <v/>
      </c>
    </row>
    <row r="25">
      <c r="A25" s="23" t="n">
        <v>15</v>
      </c>
      <c r="B25" s="16">
        <f>Normalisasi!B25</f>
        <v/>
      </c>
      <c r="C25" s="28">
        <f>Normalisasi!C25*$B$5</f>
        <v/>
      </c>
      <c r="D25" s="28">
        <f>Normalisasi!D25*$B$6</f>
        <v/>
      </c>
      <c r="E25" s="28">
        <f>Normalisasi!E25*$B$7</f>
        <v/>
      </c>
      <c r="F25" s="28">
        <f>Normalisasi!F25*$B$8</f>
        <v/>
      </c>
      <c r="G25" s="16">
        <f>"y = [" &amp; ROUND(C25, 4) &amp; "; " &amp; ROUND(D25, 4) &amp; "; " &amp; ROUND(E25, 4) &amp; "; " &amp; ROUND(F25, 4) &amp; "]"</f>
        <v/>
      </c>
    </row>
    <row r="26">
      <c r="A26" s="25" t="n">
        <v>16</v>
      </c>
      <c r="B26" s="20">
        <f>Normalisasi!B26</f>
        <v/>
      </c>
      <c r="C26" s="29">
        <f>Normalisasi!C26*$B$5</f>
        <v/>
      </c>
      <c r="D26" s="29">
        <f>Normalisasi!D26*$B$6</f>
        <v/>
      </c>
      <c r="E26" s="29">
        <f>Normalisasi!E26*$B$7</f>
        <v/>
      </c>
      <c r="F26" s="29">
        <f>Normalisasi!F26*$B$8</f>
        <v/>
      </c>
      <c r="G26" s="20">
        <f>"y = [" &amp; ROUND(C26, 4) &amp; "; " &amp; ROUND(D26, 4) &amp; "; " &amp; ROUND(E26, 4) &amp; "; " &amp; ROUND(F26, 4) &amp; "]"</f>
        <v/>
      </c>
    </row>
    <row r="27">
      <c r="A27" s="23" t="n">
        <v>17</v>
      </c>
      <c r="B27" s="16">
        <f>Normalisasi!B27</f>
        <v/>
      </c>
      <c r="C27" s="28">
        <f>Normalisasi!C27*$B$5</f>
        <v/>
      </c>
      <c r="D27" s="28">
        <f>Normalisasi!D27*$B$6</f>
        <v/>
      </c>
      <c r="E27" s="28">
        <f>Normalisasi!E27*$B$7</f>
        <v/>
      </c>
      <c r="F27" s="28">
        <f>Normalisasi!F27*$B$8</f>
        <v/>
      </c>
      <c r="G27" s="16">
        <f>"y = [" &amp; ROUND(C27, 4) &amp; "; " &amp; ROUND(D27, 4) &amp; "; " &amp; ROUND(E27, 4) &amp; "; " &amp; ROUND(F27, 4) &amp; "]"</f>
        <v/>
      </c>
    </row>
    <row r="28">
      <c r="A28" s="25" t="n">
        <v>18</v>
      </c>
      <c r="B28" s="20">
        <f>Normalisasi!B28</f>
        <v/>
      </c>
      <c r="C28" s="29">
        <f>Normalisasi!C28*$B$5</f>
        <v/>
      </c>
      <c r="D28" s="29">
        <f>Normalisasi!D28*$B$6</f>
        <v/>
      </c>
      <c r="E28" s="29">
        <f>Normalisasi!E28*$B$7</f>
        <v/>
      </c>
      <c r="F28" s="29">
        <f>Normalisasi!F28*$B$8</f>
        <v/>
      </c>
      <c r="G28" s="20">
        <f>"y = [" &amp; ROUND(C28, 4) &amp; "; " &amp; ROUND(D28, 4) &amp; "; " &amp; ROUND(E28, 4) &amp; "; " &amp; ROUND(F28, 4) &amp; "]"</f>
        <v/>
      </c>
    </row>
    <row r="29">
      <c r="A29" s="23" t="n">
        <v>19</v>
      </c>
      <c r="B29" s="16">
        <f>Normalisasi!B29</f>
        <v/>
      </c>
      <c r="C29" s="28">
        <f>Normalisasi!C29*$B$5</f>
        <v/>
      </c>
      <c r="D29" s="28">
        <f>Normalisasi!D29*$B$6</f>
        <v/>
      </c>
      <c r="E29" s="28">
        <f>Normalisasi!E29*$B$7</f>
        <v/>
      </c>
      <c r="F29" s="28">
        <f>Normalisasi!F29*$B$8</f>
        <v/>
      </c>
      <c r="G29" s="16">
        <f>"y = [" &amp; ROUND(C29, 4) &amp; "; " &amp; ROUND(D29, 4) &amp; "; " &amp; ROUND(E29, 4) &amp; "; " &amp; ROUND(F29, 4) &amp; "]"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9"/>
  <sheetViews>
    <sheetView showGridLines="1" workbookViewId="0">
      <selection activeCell="A1" sqref="A1"/>
    </sheetView>
  </sheetViews>
  <sheetFormatPr baseColWidth="8" defaultRowHeight="15"/>
  <cols>
    <col width="110" customWidth="1" min="1" max="1"/>
    <col width="20" customWidth="1" min="2" max="2"/>
    <col width="29" customWidth="1" min="3" max="3"/>
    <col width="29" customWidth="1" min="4" max="4"/>
    <col width="24" customWidth="1" min="5" max="5"/>
    <col width="26" customWidth="1" min="6" max="6"/>
  </cols>
  <sheetData>
    <row r="1">
      <c r="A1" s="1" t="inlineStr">
        <is>
          <t>Solusi Ideal dan Jarak Euclidean</t>
        </is>
      </c>
    </row>
    <row r="2">
      <c r="A2" s="2" t="inlineStr">
        <is>
          <t>Langkah 4 &amp; 5: Menentukan solusi ideal A+/A- serta menghitung jarak Euclidean D+/D- dari setiap alternatif</t>
        </is>
      </c>
    </row>
    <row r="3"/>
    <row r="4">
      <c r="A4" s="8" t="inlineStr">
        <is>
          <t>Kriteria</t>
        </is>
      </c>
      <c r="B4" s="8" t="inlineStr">
        <is>
          <t>Jenis</t>
        </is>
      </c>
      <c r="C4" s="8" t="inlineStr">
        <is>
          <t>Solusi Ideal Positif (A+)</t>
        </is>
      </c>
      <c r="D4" s="8" t="inlineStr">
        <is>
          <t>Solusi Ideal Negatif (A-)</t>
        </is>
      </c>
    </row>
    <row r="5">
      <c r="A5" s="12" t="inlineStr">
        <is>
          <t>Price Score</t>
        </is>
      </c>
      <c r="B5" s="9" t="inlineStr">
        <is>
          <t>cost</t>
        </is>
      </c>
      <c r="C5" s="27">
        <f>MIN(Terbobot!$C$11:$C$29)</f>
        <v/>
      </c>
      <c r="D5" s="27">
        <f>MAX(Terbobot!$C$11:$C$29)</f>
        <v/>
      </c>
    </row>
    <row r="6">
      <c r="A6" s="12" t="inlineStr">
        <is>
          <t>ISO Score</t>
        </is>
      </c>
      <c r="B6" s="9" t="inlineStr">
        <is>
          <t>benefit</t>
        </is>
      </c>
      <c r="C6" s="27">
        <f>MAX(Terbobot!$D$11:$D$29)</f>
        <v/>
      </c>
      <c r="D6" s="27">
        <f>MIN(Terbobot!$D$11:$D$29)</f>
        <v/>
      </c>
    </row>
    <row r="7">
      <c r="A7" s="12" t="inlineStr">
        <is>
          <t>AF Score</t>
        </is>
      </c>
      <c r="B7" s="9" t="inlineStr">
        <is>
          <t>benefit</t>
        </is>
      </c>
      <c r="C7" s="27">
        <f>MAX(Terbobot!$E$11:$E$29)</f>
        <v/>
      </c>
      <c r="D7" s="27">
        <f>MIN(Terbobot!$E$11:$E$29)</f>
        <v/>
      </c>
    </row>
    <row r="8">
      <c r="A8" s="12" t="inlineStr">
        <is>
          <t>Sensor Score</t>
        </is>
      </c>
      <c r="B8" s="9" t="inlineStr">
        <is>
          <t>benefit</t>
        </is>
      </c>
      <c r="C8" s="27">
        <f>MAX(Terbobot!$F$11:$F$29)</f>
        <v/>
      </c>
      <c r="D8" s="27">
        <f>MIN(Terbobot!$F$11:$F$29)</f>
        <v/>
      </c>
    </row>
    <row r="9"/>
    <row r="10">
      <c r="A10" s="8" t="inlineStr">
        <is>
          <t>No</t>
        </is>
      </c>
      <c r="B10" s="8" t="inlineStr">
        <is>
          <t>Nama Kamera</t>
        </is>
      </c>
      <c r="C10" s="8" t="inlineStr">
        <is>
          <t>Jarak Ideal Positif (D+)</t>
        </is>
      </c>
      <c r="D10" s="8" t="inlineStr">
        <is>
          <t>Jarak Ideal Negatif (D-)</t>
        </is>
      </c>
      <c r="E10" s="8" t="inlineStr">
        <is>
          <t>Nilai Preferensi (V)</t>
        </is>
      </c>
      <c r="F10" s="8" t="inlineStr">
        <is>
          <t>Keterangan Hasil Jarak</t>
        </is>
      </c>
    </row>
    <row r="11">
      <c r="A11" s="23" t="n">
        <v>1</v>
      </c>
      <c r="B11" s="16">
        <f>Terbobot!B11</f>
        <v/>
      </c>
      <c r="C11" s="28">
        <f>SQRT((Terbobot!C11-$C$5)^2 + (Terbobot!D11-$C$6)^2 + (Terbobot!E11-$C$7)^2 + (Terbobot!F11-$C$8)^2)</f>
        <v/>
      </c>
      <c r="D11" s="28">
        <f>SQRT((Terbobot!C11-$D$5)^2 + (Terbobot!D11-$D$6)^2 + (Terbobot!E11-$D$7)^2 + (Terbobot!F11-$D$8)^2)</f>
        <v/>
      </c>
      <c r="E11" s="28">
        <f>D11/(C11+D11)</f>
        <v/>
      </c>
      <c r="F11" s="16">
        <f>"D+ = " &amp; ROUND(C11, 4) &amp; "; D- = " &amp; ROUND(D11, 4) &amp; "; V = " &amp; ROUND(E11, 4)</f>
        <v/>
      </c>
    </row>
    <row r="12">
      <c r="A12" s="25" t="n">
        <v>2</v>
      </c>
      <c r="B12" s="20">
        <f>Terbobot!B12</f>
        <v/>
      </c>
      <c r="C12" s="29">
        <f>SQRT((Terbobot!C12-$C$5)^2 + (Terbobot!D12-$C$6)^2 + (Terbobot!E12-$C$7)^2 + (Terbobot!F12-$C$8)^2)</f>
        <v/>
      </c>
      <c r="D12" s="29">
        <f>SQRT((Terbobot!C12-$D$5)^2 + (Terbobot!D12-$D$6)^2 + (Terbobot!E12-$D$7)^2 + (Terbobot!F12-$D$8)^2)</f>
        <v/>
      </c>
      <c r="E12" s="29">
        <f>D12/(C12+D12)</f>
        <v/>
      </c>
      <c r="F12" s="20">
        <f>"D+ = " &amp; ROUND(C12, 4) &amp; "; D- = " &amp; ROUND(D12, 4) &amp; "; V = " &amp; ROUND(E12, 4)</f>
        <v/>
      </c>
    </row>
    <row r="13">
      <c r="A13" s="23" t="n">
        <v>3</v>
      </c>
      <c r="B13" s="16">
        <f>Terbobot!B13</f>
        <v/>
      </c>
      <c r="C13" s="28">
        <f>SQRT((Terbobot!C13-$C$5)^2 + (Terbobot!D13-$C$6)^2 + (Terbobot!E13-$C$7)^2 + (Terbobot!F13-$C$8)^2)</f>
        <v/>
      </c>
      <c r="D13" s="28">
        <f>SQRT((Terbobot!C13-$D$5)^2 + (Terbobot!D13-$D$6)^2 + (Terbobot!E13-$D$7)^2 + (Terbobot!F13-$D$8)^2)</f>
        <v/>
      </c>
      <c r="E13" s="28">
        <f>D13/(C13+D13)</f>
        <v/>
      </c>
      <c r="F13" s="16">
        <f>"D+ = " &amp; ROUND(C13, 4) &amp; "; D- = " &amp; ROUND(D13, 4) &amp; "; V = " &amp; ROUND(E13, 4)</f>
        <v/>
      </c>
    </row>
    <row r="14">
      <c r="A14" s="25" t="n">
        <v>4</v>
      </c>
      <c r="B14" s="20">
        <f>Terbobot!B14</f>
        <v/>
      </c>
      <c r="C14" s="29">
        <f>SQRT((Terbobot!C14-$C$5)^2 + (Terbobot!D14-$C$6)^2 + (Terbobot!E14-$C$7)^2 + (Terbobot!F14-$C$8)^2)</f>
        <v/>
      </c>
      <c r="D14" s="29">
        <f>SQRT((Terbobot!C14-$D$5)^2 + (Terbobot!D14-$D$6)^2 + (Terbobot!E14-$D$7)^2 + (Terbobot!F14-$D$8)^2)</f>
        <v/>
      </c>
      <c r="E14" s="29">
        <f>D14/(C14+D14)</f>
        <v/>
      </c>
      <c r="F14" s="20">
        <f>"D+ = " &amp; ROUND(C14, 4) &amp; "; D- = " &amp; ROUND(D14, 4) &amp; "; V = " &amp; ROUND(E14, 4)</f>
        <v/>
      </c>
    </row>
    <row r="15">
      <c r="A15" s="23" t="n">
        <v>5</v>
      </c>
      <c r="B15" s="16">
        <f>Terbobot!B15</f>
        <v/>
      </c>
      <c r="C15" s="28">
        <f>SQRT((Terbobot!C15-$C$5)^2 + (Terbobot!D15-$C$6)^2 + (Terbobot!E15-$C$7)^2 + (Terbobot!F15-$C$8)^2)</f>
        <v/>
      </c>
      <c r="D15" s="28">
        <f>SQRT((Terbobot!C15-$D$5)^2 + (Terbobot!D15-$D$6)^2 + (Terbobot!E15-$D$7)^2 + (Terbobot!F15-$D$8)^2)</f>
        <v/>
      </c>
      <c r="E15" s="28">
        <f>D15/(C15+D15)</f>
        <v/>
      </c>
      <c r="F15" s="16">
        <f>"D+ = " &amp; ROUND(C15, 4) &amp; "; D- = " &amp; ROUND(D15, 4) &amp; "; V = " &amp; ROUND(E15, 4)</f>
        <v/>
      </c>
    </row>
    <row r="16">
      <c r="A16" s="25" t="n">
        <v>6</v>
      </c>
      <c r="B16" s="20">
        <f>Terbobot!B16</f>
        <v/>
      </c>
      <c r="C16" s="29">
        <f>SQRT((Terbobot!C16-$C$5)^2 + (Terbobot!D16-$C$6)^2 + (Terbobot!E16-$C$7)^2 + (Terbobot!F16-$C$8)^2)</f>
        <v/>
      </c>
      <c r="D16" s="29">
        <f>SQRT((Terbobot!C16-$D$5)^2 + (Terbobot!D16-$D$6)^2 + (Terbobot!E16-$D$7)^2 + (Terbobot!F16-$D$8)^2)</f>
        <v/>
      </c>
      <c r="E16" s="29">
        <f>D16/(C16+D16)</f>
        <v/>
      </c>
      <c r="F16" s="20">
        <f>"D+ = " &amp; ROUND(C16, 4) &amp; "; D- = " &amp; ROUND(D16, 4) &amp; "; V = " &amp; ROUND(E16, 4)</f>
        <v/>
      </c>
    </row>
    <row r="17">
      <c r="A17" s="23" t="n">
        <v>7</v>
      </c>
      <c r="B17" s="16">
        <f>Terbobot!B17</f>
        <v/>
      </c>
      <c r="C17" s="28">
        <f>SQRT((Terbobot!C17-$C$5)^2 + (Terbobot!D17-$C$6)^2 + (Terbobot!E17-$C$7)^2 + (Terbobot!F17-$C$8)^2)</f>
        <v/>
      </c>
      <c r="D17" s="28">
        <f>SQRT((Terbobot!C17-$D$5)^2 + (Terbobot!D17-$D$6)^2 + (Terbobot!E17-$D$7)^2 + (Terbobot!F17-$D$8)^2)</f>
        <v/>
      </c>
      <c r="E17" s="28">
        <f>D17/(C17+D17)</f>
        <v/>
      </c>
      <c r="F17" s="16">
        <f>"D+ = " &amp; ROUND(C17, 4) &amp; "; D- = " &amp; ROUND(D17, 4) &amp; "; V = " &amp; ROUND(E17, 4)</f>
        <v/>
      </c>
    </row>
    <row r="18">
      <c r="A18" s="25" t="n">
        <v>8</v>
      </c>
      <c r="B18" s="20">
        <f>Terbobot!B18</f>
        <v/>
      </c>
      <c r="C18" s="29">
        <f>SQRT((Terbobot!C18-$C$5)^2 + (Terbobot!D18-$C$6)^2 + (Terbobot!E18-$C$7)^2 + (Terbobot!F18-$C$8)^2)</f>
        <v/>
      </c>
      <c r="D18" s="29">
        <f>SQRT((Terbobot!C18-$D$5)^2 + (Terbobot!D18-$D$6)^2 + (Terbobot!E18-$D$7)^2 + (Terbobot!F18-$D$8)^2)</f>
        <v/>
      </c>
      <c r="E18" s="29">
        <f>D18/(C18+D18)</f>
        <v/>
      </c>
      <c r="F18" s="20">
        <f>"D+ = " &amp; ROUND(C18, 4) &amp; "; D- = " &amp; ROUND(D18, 4) &amp; "; V = " &amp; ROUND(E18, 4)</f>
        <v/>
      </c>
    </row>
    <row r="19">
      <c r="A19" s="23" t="n">
        <v>9</v>
      </c>
      <c r="B19" s="16">
        <f>Terbobot!B19</f>
        <v/>
      </c>
      <c r="C19" s="28">
        <f>SQRT((Terbobot!C19-$C$5)^2 + (Terbobot!D19-$C$6)^2 + (Terbobot!E19-$C$7)^2 + (Terbobot!F19-$C$8)^2)</f>
        <v/>
      </c>
      <c r="D19" s="28">
        <f>SQRT((Terbobot!C19-$D$5)^2 + (Terbobot!D19-$D$6)^2 + (Terbobot!E19-$D$7)^2 + (Terbobot!F19-$D$8)^2)</f>
        <v/>
      </c>
      <c r="E19" s="28">
        <f>D19/(C19+D19)</f>
        <v/>
      </c>
      <c r="F19" s="16">
        <f>"D+ = " &amp; ROUND(C19, 4) &amp; "; D- = " &amp; ROUND(D19, 4) &amp; "; V = " &amp; ROUND(E19, 4)</f>
        <v/>
      </c>
    </row>
    <row r="20">
      <c r="A20" s="25" t="n">
        <v>10</v>
      </c>
      <c r="B20" s="20">
        <f>Terbobot!B20</f>
        <v/>
      </c>
      <c r="C20" s="29">
        <f>SQRT((Terbobot!C20-$C$5)^2 + (Terbobot!D20-$C$6)^2 + (Terbobot!E20-$C$7)^2 + (Terbobot!F20-$C$8)^2)</f>
        <v/>
      </c>
      <c r="D20" s="29">
        <f>SQRT((Terbobot!C20-$D$5)^2 + (Terbobot!D20-$D$6)^2 + (Terbobot!E20-$D$7)^2 + (Terbobot!F20-$D$8)^2)</f>
        <v/>
      </c>
      <c r="E20" s="29">
        <f>D20/(C20+D20)</f>
        <v/>
      </c>
      <c r="F20" s="20">
        <f>"D+ = " &amp; ROUND(C20, 4) &amp; "; D- = " &amp; ROUND(D20, 4) &amp; "; V = " &amp; ROUND(E20, 4)</f>
        <v/>
      </c>
    </row>
    <row r="21">
      <c r="A21" s="23" t="n">
        <v>11</v>
      </c>
      <c r="B21" s="16">
        <f>Terbobot!B21</f>
        <v/>
      </c>
      <c r="C21" s="28">
        <f>SQRT((Terbobot!C21-$C$5)^2 + (Terbobot!D21-$C$6)^2 + (Terbobot!E21-$C$7)^2 + (Terbobot!F21-$C$8)^2)</f>
        <v/>
      </c>
      <c r="D21" s="28">
        <f>SQRT((Terbobot!C21-$D$5)^2 + (Terbobot!D21-$D$6)^2 + (Terbobot!E21-$D$7)^2 + (Terbobot!F21-$D$8)^2)</f>
        <v/>
      </c>
      <c r="E21" s="28">
        <f>D21/(C21+D21)</f>
        <v/>
      </c>
      <c r="F21" s="16">
        <f>"D+ = " &amp; ROUND(C21, 4) &amp; "; D- = " &amp; ROUND(D21, 4) &amp; "; V = " &amp; ROUND(E21, 4)</f>
        <v/>
      </c>
    </row>
    <row r="22">
      <c r="A22" s="25" t="n">
        <v>12</v>
      </c>
      <c r="B22" s="20">
        <f>Terbobot!B22</f>
        <v/>
      </c>
      <c r="C22" s="29">
        <f>SQRT((Terbobot!C22-$C$5)^2 + (Terbobot!D22-$C$6)^2 + (Terbobot!E22-$C$7)^2 + (Terbobot!F22-$C$8)^2)</f>
        <v/>
      </c>
      <c r="D22" s="29">
        <f>SQRT((Terbobot!C22-$D$5)^2 + (Terbobot!D22-$D$6)^2 + (Terbobot!E22-$D$7)^2 + (Terbobot!F22-$D$8)^2)</f>
        <v/>
      </c>
      <c r="E22" s="29">
        <f>D22/(C22+D22)</f>
        <v/>
      </c>
      <c r="F22" s="20">
        <f>"D+ = " &amp; ROUND(C22, 4) &amp; "; D- = " &amp; ROUND(D22, 4) &amp; "; V = " &amp; ROUND(E22, 4)</f>
        <v/>
      </c>
    </row>
    <row r="23">
      <c r="A23" s="23" t="n">
        <v>13</v>
      </c>
      <c r="B23" s="16">
        <f>Terbobot!B23</f>
        <v/>
      </c>
      <c r="C23" s="28">
        <f>SQRT((Terbobot!C23-$C$5)^2 + (Terbobot!D23-$C$6)^2 + (Terbobot!E23-$C$7)^2 + (Terbobot!F23-$C$8)^2)</f>
        <v/>
      </c>
      <c r="D23" s="28">
        <f>SQRT((Terbobot!C23-$D$5)^2 + (Terbobot!D23-$D$6)^2 + (Terbobot!E23-$D$7)^2 + (Terbobot!F23-$D$8)^2)</f>
        <v/>
      </c>
      <c r="E23" s="28">
        <f>D23/(C23+D23)</f>
        <v/>
      </c>
      <c r="F23" s="16">
        <f>"D+ = " &amp; ROUND(C23, 4) &amp; "; D- = " &amp; ROUND(D23, 4) &amp; "; V = " &amp; ROUND(E23, 4)</f>
        <v/>
      </c>
    </row>
    <row r="24">
      <c r="A24" s="25" t="n">
        <v>14</v>
      </c>
      <c r="B24" s="20">
        <f>Terbobot!B24</f>
        <v/>
      </c>
      <c r="C24" s="29">
        <f>SQRT((Terbobot!C24-$C$5)^2 + (Terbobot!D24-$C$6)^2 + (Terbobot!E24-$C$7)^2 + (Terbobot!F24-$C$8)^2)</f>
        <v/>
      </c>
      <c r="D24" s="29">
        <f>SQRT((Terbobot!C24-$D$5)^2 + (Terbobot!D24-$D$6)^2 + (Terbobot!E24-$D$7)^2 + (Terbobot!F24-$D$8)^2)</f>
        <v/>
      </c>
      <c r="E24" s="29">
        <f>D24/(C24+D24)</f>
        <v/>
      </c>
      <c r="F24" s="20">
        <f>"D+ = " &amp; ROUND(C24, 4) &amp; "; D- = " &amp; ROUND(D24, 4) &amp; "; V = " &amp; ROUND(E24, 4)</f>
        <v/>
      </c>
    </row>
    <row r="25">
      <c r="A25" s="23" t="n">
        <v>15</v>
      </c>
      <c r="B25" s="16">
        <f>Terbobot!B25</f>
        <v/>
      </c>
      <c r="C25" s="28">
        <f>SQRT((Terbobot!C25-$C$5)^2 + (Terbobot!D25-$C$6)^2 + (Terbobot!E25-$C$7)^2 + (Terbobot!F25-$C$8)^2)</f>
        <v/>
      </c>
      <c r="D25" s="28">
        <f>SQRT((Terbobot!C25-$D$5)^2 + (Terbobot!D25-$D$6)^2 + (Terbobot!E25-$D$7)^2 + (Terbobot!F25-$D$8)^2)</f>
        <v/>
      </c>
      <c r="E25" s="28">
        <f>D25/(C25+D25)</f>
        <v/>
      </c>
      <c r="F25" s="16">
        <f>"D+ = " &amp; ROUND(C25, 4) &amp; "; D- = " &amp; ROUND(D25, 4) &amp; "; V = " &amp; ROUND(E25, 4)</f>
        <v/>
      </c>
    </row>
    <row r="26">
      <c r="A26" s="25" t="n">
        <v>16</v>
      </c>
      <c r="B26" s="20">
        <f>Terbobot!B26</f>
        <v/>
      </c>
      <c r="C26" s="29">
        <f>SQRT((Terbobot!C26-$C$5)^2 + (Terbobot!D26-$C$6)^2 + (Terbobot!E26-$C$7)^2 + (Terbobot!F26-$C$8)^2)</f>
        <v/>
      </c>
      <c r="D26" s="29">
        <f>SQRT((Terbobot!C26-$D$5)^2 + (Terbobot!D26-$D$6)^2 + (Terbobot!E26-$D$7)^2 + (Terbobot!F26-$D$8)^2)</f>
        <v/>
      </c>
      <c r="E26" s="29">
        <f>D26/(C26+D26)</f>
        <v/>
      </c>
      <c r="F26" s="20">
        <f>"D+ = " &amp; ROUND(C26, 4) &amp; "; D- = " &amp; ROUND(D26, 4) &amp; "; V = " &amp; ROUND(E26, 4)</f>
        <v/>
      </c>
    </row>
    <row r="27">
      <c r="A27" s="23" t="n">
        <v>17</v>
      </c>
      <c r="B27" s="16">
        <f>Terbobot!B27</f>
        <v/>
      </c>
      <c r="C27" s="28">
        <f>SQRT((Terbobot!C27-$C$5)^2 + (Terbobot!D27-$C$6)^2 + (Terbobot!E27-$C$7)^2 + (Terbobot!F27-$C$8)^2)</f>
        <v/>
      </c>
      <c r="D27" s="28">
        <f>SQRT((Terbobot!C27-$D$5)^2 + (Terbobot!D27-$D$6)^2 + (Terbobot!E27-$D$7)^2 + (Terbobot!F27-$D$8)^2)</f>
        <v/>
      </c>
      <c r="E27" s="28">
        <f>D27/(C27+D27)</f>
        <v/>
      </c>
      <c r="F27" s="16">
        <f>"D+ = " &amp; ROUND(C27, 4) &amp; "; D- = " &amp; ROUND(D27, 4) &amp; "; V = " &amp; ROUND(E27, 4)</f>
        <v/>
      </c>
    </row>
    <row r="28">
      <c r="A28" s="25" t="n">
        <v>18</v>
      </c>
      <c r="B28" s="20">
        <f>Terbobot!B28</f>
        <v/>
      </c>
      <c r="C28" s="29">
        <f>SQRT((Terbobot!C28-$C$5)^2 + (Terbobot!D28-$C$6)^2 + (Terbobot!E28-$C$7)^2 + (Terbobot!F28-$C$8)^2)</f>
        <v/>
      </c>
      <c r="D28" s="29">
        <f>SQRT((Terbobot!C28-$D$5)^2 + (Terbobot!D28-$D$6)^2 + (Terbobot!E28-$D$7)^2 + (Terbobot!F28-$D$8)^2)</f>
        <v/>
      </c>
      <c r="E28" s="29">
        <f>D28/(C28+D28)</f>
        <v/>
      </c>
      <c r="F28" s="20">
        <f>"D+ = " &amp; ROUND(C28, 4) &amp; "; D- = " &amp; ROUND(D28, 4) &amp; "; V = " &amp; ROUND(E28, 4)</f>
        <v/>
      </c>
    </row>
    <row r="29">
      <c r="A29" s="23" t="n">
        <v>19</v>
      </c>
      <c r="B29" s="16">
        <f>Terbobot!B29</f>
        <v/>
      </c>
      <c r="C29" s="28">
        <f>SQRT((Terbobot!C29-$C$5)^2 + (Terbobot!D29-$C$6)^2 + (Terbobot!E29-$C$7)^2 + (Terbobot!F29-$C$8)^2)</f>
        <v/>
      </c>
      <c r="D29" s="28">
        <f>SQRT((Terbobot!C29-$D$5)^2 + (Terbobot!D29-$D$6)^2 + (Terbobot!E29-$D$7)^2 + (Terbobot!F29-$D$8)^2)</f>
        <v/>
      </c>
      <c r="E29" s="28">
        <f>D29/(C29+D29)</f>
        <v/>
      </c>
      <c r="F29" s="16">
        <f>"D+ = " &amp; ROUND(C29, 4) &amp; "; D- = " &amp; ROUND(D29, 4) &amp; "; V = " &amp; ROUND(E29, 4)</f>
        <v/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23"/>
  <sheetViews>
    <sheetView showGridLines="1" workbookViewId="0">
      <selection activeCell="A1" sqref="A1"/>
    </sheetView>
  </sheetViews>
  <sheetFormatPr baseColWidth="8" defaultRowHeight="15"/>
  <cols>
    <col width="106" customWidth="1" min="1" max="1"/>
    <col width="21" customWidth="1" min="2" max="2"/>
    <col width="20" customWidth="1" min="3" max="3"/>
    <col width="24" customWidth="1" min="4" max="4"/>
    <col width="22" customWidth="1" min="5" max="5"/>
  </cols>
  <sheetData>
    <row r="1">
      <c r="A1" s="1" t="inlineStr">
        <is>
          <t>Ranking Akhir Alternatif Kamera</t>
        </is>
      </c>
    </row>
    <row r="2">
      <c r="A2" s="2" t="inlineStr">
        <is>
          <t>Langkah 6: Diurutkan berdasarkan Nilai Preferensi tertinggi. Klik nilai untuk melihat formula dinamis.</t>
        </is>
      </c>
    </row>
    <row r="3"/>
    <row r="4">
      <c r="A4" s="8" t="inlineStr">
        <is>
          <t>Rank</t>
        </is>
      </c>
      <c r="B4" s="8" t="inlineStr">
        <is>
          <t>Nama Kamera</t>
        </is>
      </c>
      <c r="C4" s="8" t="inlineStr">
        <is>
          <t>Merek</t>
        </is>
      </c>
      <c r="D4" s="8" t="inlineStr">
        <is>
          <t>Nilai Preferensi (V)</t>
        </is>
      </c>
      <c r="E4" s="8" t="inlineStr">
        <is>
          <t>Interpretasi Hasil</t>
        </is>
      </c>
    </row>
    <row r="5">
      <c r="A5" s="23" t="n">
        <v>1</v>
      </c>
      <c r="B5" s="16" t="inlineStr">
        <is>
          <t>Sony A6400</t>
        </is>
      </c>
      <c r="C5" s="16">
        <f>VLOOKUP(B5, 'Data Awal'!$B$11:$C$29, 2, FALSE)</f>
        <v/>
      </c>
      <c r="D5" s="31">
        <f>VLOOKUP(B5, 'Ideal &amp; Jarak'!$B$11:$E$29, 4, FALSE)</f>
        <v/>
      </c>
      <c r="E5" s="16">
        <f>IF(D5&gt;=0.6, "Sangat direkomendasikan", IF(D5&gt;=0.195, "Cukup direkomendasikan", "Alternatif pendukung"))</f>
        <v/>
      </c>
    </row>
    <row r="6">
      <c r="A6" s="25" t="n">
        <v>2</v>
      </c>
      <c r="B6" s="20" t="inlineStr">
        <is>
          <t>Sony A6300</t>
        </is>
      </c>
      <c r="C6" s="20">
        <f>VLOOKUP(B6, 'Data Awal'!$B$11:$C$29, 2, FALSE)</f>
        <v/>
      </c>
      <c r="D6" s="32">
        <f>VLOOKUP(B6, 'Ideal &amp; Jarak'!$B$11:$E$29, 4, FALSE)</f>
        <v/>
      </c>
      <c r="E6" s="20">
        <f>IF(D6&gt;=0.6, "Sangat direkomendasikan", IF(D6&gt;=0.195, "Cukup direkomendasikan", "Alternatif pendukung"))</f>
        <v/>
      </c>
    </row>
    <row r="7">
      <c r="A7" s="23" t="n">
        <v>3</v>
      </c>
      <c r="B7" s="16" t="inlineStr">
        <is>
          <t>Fujifilm XT20</t>
        </is>
      </c>
      <c r="C7" s="16">
        <f>VLOOKUP(B7, 'Data Awal'!$B$11:$C$29, 2, FALSE)</f>
        <v/>
      </c>
      <c r="D7" s="31">
        <f>VLOOKUP(B7, 'Ideal &amp; Jarak'!$B$11:$E$29, 4, FALSE)</f>
        <v/>
      </c>
      <c r="E7" s="16">
        <f>IF(D7&gt;=0.6, "Sangat direkomendasikan", IF(D7&gt;=0.195, "Cukup direkomendasikan", "Alternatif pendukung"))</f>
        <v/>
      </c>
    </row>
    <row r="8">
      <c r="A8" s="25" t="n">
        <v>4</v>
      </c>
      <c r="B8" s="20" t="inlineStr">
        <is>
          <t>Canon 5D Mark III</t>
        </is>
      </c>
      <c r="C8" s="20">
        <f>VLOOKUP(B8, 'Data Awal'!$B$11:$C$29, 2, FALSE)</f>
        <v/>
      </c>
      <c r="D8" s="32">
        <f>VLOOKUP(B8, 'Ideal &amp; Jarak'!$B$11:$E$29, 4, FALSE)</f>
        <v/>
      </c>
      <c r="E8" s="20">
        <f>IF(D8&gt;=0.6, "Sangat direkomendasikan", IF(D8&gt;=0.195, "Cukup direkomendasikan", "Alternatif pendukung"))</f>
        <v/>
      </c>
    </row>
    <row r="9">
      <c r="A9" s="23" t="n">
        <v>5</v>
      </c>
      <c r="B9" s="16" t="inlineStr">
        <is>
          <t>Canon 6D</t>
        </is>
      </c>
      <c r="C9" s="16">
        <f>VLOOKUP(B9, 'Data Awal'!$B$11:$C$29, 2, FALSE)</f>
        <v/>
      </c>
      <c r="D9" s="31">
        <f>VLOOKUP(B9, 'Ideal &amp; Jarak'!$B$11:$E$29, 4, FALSE)</f>
        <v/>
      </c>
      <c r="E9" s="16">
        <f>IF(D9&gt;=0.6, "Sangat direkomendasikan", IF(D9&gt;=0.195, "Cukup direkomendasikan", "Alternatif pendukung"))</f>
        <v/>
      </c>
    </row>
    <row r="10">
      <c r="A10" s="25" t="n">
        <v>6</v>
      </c>
      <c r="B10" s="20" t="inlineStr">
        <is>
          <t>Canon M50</t>
        </is>
      </c>
      <c r="C10" s="20">
        <f>VLOOKUP(B10, 'Data Awal'!$B$11:$C$29, 2, FALSE)</f>
        <v/>
      </c>
      <c r="D10" s="32">
        <f>VLOOKUP(B10, 'Ideal &amp; Jarak'!$B$11:$E$29, 4, FALSE)</f>
        <v/>
      </c>
      <c r="E10" s="20">
        <f>IF(D10&gt;=0.6, "Sangat direkomendasikan", IF(D10&gt;=0.195, "Cukup direkomendasikan", "Alternatif pendukung"))</f>
        <v/>
      </c>
    </row>
    <row r="11">
      <c r="A11" s="23" t="n">
        <v>7</v>
      </c>
      <c r="B11" s="16" t="inlineStr">
        <is>
          <t>Sony A6000</t>
        </is>
      </c>
      <c r="C11" s="16">
        <f>VLOOKUP(B11, 'Data Awal'!$B$11:$C$29, 2, FALSE)</f>
        <v/>
      </c>
      <c r="D11" s="31">
        <f>VLOOKUP(B11, 'Ideal &amp; Jarak'!$B$11:$E$29, 4, FALSE)</f>
        <v/>
      </c>
      <c r="E11" s="16">
        <f>IF(D11&gt;=0.6, "Sangat direkomendasikan", IF(D11&gt;=0.195, "Cukup direkomendasikan", "Alternatif pendukung"))</f>
        <v/>
      </c>
    </row>
    <row r="12">
      <c r="A12" s="25" t="n">
        <v>8</v>
      </c>
      <c r="B12" s="20" t="inlineStr">
        <is>
          <t>Canon 80D</t>
        </is>
      </c>
      <c r="C12" s="20">
        <f>VLOOKUP(B12, 'Data Awal'!$B$11:$C$29, 2, FALSE)</f>
        <v/>
      </c>
      <c r="D12" s="32">
        <f>VLOOKUP(B12, 'Ideal &amp; Jarak'!$B$11:$E$29, 4, FALSE)</f>
        <v/>
      </c>
      <c r="E12" s="20">
        <f>IF(D12&gt;=0.6, "Sangat direkomendasikan", IF(D12&gt;=0.195, "Cukup direkomendasikan", "Alternatif pendukung"))</f>
        <v/>
      </c>
    </row>
    <row r="13">
      <c r="A13" s="23" t="n">
        <v>9</v>
      </c>
      <c r="B13" s="16" t="inlineStr">
        <is>
          <t>Nikon J5</t>
        </is>
      </c>
      <c r="C13" s="16">
        <f>VLOOKUP(B13, 'Data Awal'!$B$11:$C$29, 2, FALSE)</f>
        <v/>
      </c>
      <c r="D13" s="31">
        <f>VLOOKUP(B13, 'Ideal &amp; Jarak'!$B$11:$E$29, 4, FALSE)</f>
        <v/>
      </c>
      <c r="E13" s="16">
        <f>IF(D13&gt;=0.6, "Sangat direkomendasikan", IF(D13&gt;=0.195, "Cukup direkomendasikan", "Alternatif pendukung"))</f>
        <v/>
      </c>
    </row>
    <row r="14">
      <c r="A14" s="25" t="n">
        <v>10</v>
      </c>
      <c r="B14" s="20" t="inlineStr">
        <is>
          <t>Fujifilm XA5</t>
        </is>
      </c>
      <c r="C14" s="20">
        <f>VLOOKUP(B14, 'Data Awal'!$B$11:$C$29, 2, FALSE)</f>
        <v/>
      </c>
      <c r="D14" s="32">
        <f>VLOOKUP(B14, 'Ideal &amp; Jarak'!$B$11:$E$29, 4, FALSE)</f>
        <v/>
      </c>
      <c r="E14" s="20">
        <f>IF(D14&gt;=0.6, "Sangat direkomendasikan", IF(D14&gt;=0.195, "Cukup direkomendasikan", "Alternatif pendukung"))</f>
        <v/>
      </c>
    </row>
    <row r="15">
      <c r="A15" s="23" t="n">
        <v>11</v>
      </c>
      <c r="B15" s="16" t="inlineStr">
        <is>
          <t>Canon M3</t>
        </is>
      </c>
      <c r="C15" s="16">
        <f>VLOOKUP(B15, 'Data Awal'!$B$11:$C$29, 2, FALSE)</f>
        <v/>
      </c>
      <c r="D15" s="31">
        <f>VLOOKUP(B15, 'Ideal &amp; Jarak'!$B$11:$E$29, 4, FALSE)</f>
        <v/>
      </c>
      <c r="E15" s="16">
        <f>IF(D15&gt;=0.6, "Sangat direkomendasikan", IF(D15&gt;=0.195, "Cukup direkomendasikan", "Alternatif pendukung"))</f>
        <v/>
      </c>
    </row>
    <row r="16">
      <c r="A16" s="25" t="n">
        <v>12</v>
      </c>
      <c r="B16" s="20" t="inlineStr">
        <is>
          <t>Fujifilm XA3</t>
        </is>
      </c>
      <c r="C16" s="20">
        <f>VLOOKUP(B16, 'Data Awal'!$B$11:$C$29, 2, FALSE)</f>
        <v/>
      </c>
      <c r="D16" s="32">
        <f>VLOOKUP(B16, 'Ideal &amp; Jarak'!$B$11:$E$29, 4, FALSE)</f>
        <v/>
      </c>
      <c r="E16" s="20">
        <f>IF(D16&gt;=0.6, "Sangat direkomendasikan", IF(D16&gt;=0.195, "Cukup direkomendasikan", "Alternatif pendukung"))</f>
        <v/>
      </c>
    </row>
    <row r="17">
      <c r="A17" s="23" t="n">
        <v>13</v>
      </c>
      <c r="B17" s="16" t="inlineStr">
        <is>
          <t>Canon 60D</t>
        </is>
      </c>
      <c r="C17" s="16">
        <f>VLOOKUP(B17, 'Data Awal'!$B$11:$C$29, 2, FALSE)</f>
        <v/>
      </c>
      <c r="D17" s="31">
        <f>VLOOKUP(B17, 'Ideal &amp; Jarak'!$B$11:$E$29, 4, FALSE)</f>
        <v/>
      </c>
      <c r="E17" s="16">
        <f>IF(D17&gt;=0.6, "Sangat direkomendasikan", IF(D17&gt;=0.195, "Cukup direkomendasikan", "Alternatif pendukung"))</f>
        <v/>
      </c>
    </row>
    <row r="18">
      <c r="A18" s="25" t="n">
        <v>14</v>
      </c>
      <c r="B18" s="20" t="inlineStr">
        <is>
          <t>Sony A5000</t>
        </is>
      </c>
      <c r="C18" s="20">
        <f>VLOOKUP(B18, 'Data Awal'!$B$11:$C$29, 2, FALSE)</f>
        <v/>
      </c>
      <c r="D18" s="32">
        <f>VLOOKUP(B18, 'Ideal &amp; Jarak'!$B$11:$E$29, 4, FALSE)</f>
        <v/>
      </c>
      <c r="E18" s="20">
        <f>IF(D18&gt;=0.6, "Sangat direkomendasikan", IF(D18&gt;=0.195, "Cukup direkomendasikan", "Alternatif pendukung"))</f>
        <v/>
      </c>
    </row>
    <row r="19">
      <c r="A19" s="23" t="n">
        <v>15</v>
      </c>
      <c r="B19" s="16" t="inlineStr">
        <is>
          <t>Canon M10</t>
        </is>
      </c>
      <c r="C19" s="16">
        <f>VLOOKUP(B19, 'Data Awal'!$B$11:$C$29, 2, FALSE)</f>
        <v/>
      </c>
      <c r="D19" s="31">
        <f>VLOOKUP(B19, 'Ideal &amp; Jarak'!$B$11:$E$29, 4, FALSE)</f>
        <v/>
      </c>
      <c r="E19" s="16">
        <f>IF(D19&gt;=0.6, "Sangat direkomendasikan", IF(D19&gt;=0.195, "Cukup direkomendasikan", "Alternatif pendukung"))</f>
        <v/>
      </c>
    </row>
    <row r="20">
      <c r="A20" s="25" t="n">
        <v>16</v>
      </c>
      <c r="B20" s="20" t="inlineStr">
        <is>
          <t>Canon 600D</t>
        </is>
      </c>
      <c r="C20" s="20">
        <f>VLOOKUP(B20, 'Data Awal'!$B$11:$C$29, 2, FALSE)</f>
        <v/>
      </c>
      <c r="D20" s="32">
        <f>VLOOKUP(B20, 'Ideal &amp; Jarak'!$B$11:$E$29, 4, FALSE)</f>
        <v/>
      </c>
      <c r="E20" s="20">
        <f>IF(D20&gt;=0.6, "Sangat direkomendasikan", IF(D20&gt;=0.195, "Cukup direkomendasikan", "Alternatif pendukung"))</f>
        <v/>
      </c>
    </row>
    <row r="21">
      <c r="A21" s="23" t="n">
        <v>17</v>
      </c>
      <c r="B21" s="16" t="inlineStr">
        <is>
          <t>Canon 550D</t>
        </is>
      </c>
      <c r="C21" s="16">
        <f>VLOOKUP(B21, 'Data Awal'!$B$11:$C$29, 2, FALSE)</f>
        <v/>
      </c>
      <c r="D21" s="31">
        <f>VLOOKUP(B21, 'Ideal &amp; Jarak'!$B$11:$E$29, 4, FALSE)</f>
        <v/>
      </c>
      <c r="E21" s="16">
        <f>IF(D21&gt;=0.6, "Sangat direkomendasikan", IF(D21&gt;=0.195, "Cukup direkomendasikan", "Alternatif pendukung"))</f>
        <v/>
      </c>
    </row>
    <row r="22">
      <c r="A22" s="25" t="n">
        <v>18</v>
      </c>
      <c r="B22" s="20" t="inlineStr">
        <is>
          <t>Canon 1100D</t>
        </is>
      </c>
      <c r="C22" s="20">
        <f>VLOOKUP(B22, 'Data Awal'!$B$11:$C$29, 2, FALSE)</f>
        <v/>
      </c>
      <c r="D22" s="32">
        <f>VLOOKUP(B22, 'Ideal &amp; Jarak'!$B$11:$E$29, 4, FALSE)</f>
        <v/>
      </c>
      <c r="E22" s="20">
        <f>IF(D22&gt;=0.6, "Sangat direkomendasikan", IF(D22&gt;=0.195, "Cukup direkomendasikan", "Alternatif pendukung"))</f>
        <v/>
      </c>
    </row>
    <row r="23">
      <c r="A23" s="23" t="n">
        <v>19</v>
      </c>
      <c r="B23" s="16" t="inlineStr">
        <is>
          <t>Canon 500D</t>
        </is>
      </c>
      <c r="C23" s="16">
        <f>VLOOKUP(B23, 'Data Awal'!$B$11:$C$29, 2, FALSE)</f>
        <v/>
      </c>
      <c r="D23" s="31">
        <f>VLOOKUP(B23, 'Ideal &amp; Jarak'!$B$11:$E$29, 4, FALSE)</f>
        <v/>
      </c>
      <c r="E23" s="16">
        <f>IF(D23&gt;=0.6, "Sangat direkomendasikan", IF(D23&gt;=0.195, "Cukup direkomendasikan", "Alternatif pendukung"))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2026-06-25T02:08:32Z</dcterms:created>
  <dcterms:modified xmlns:dcterms="http://purl.org/dc/terms/" xmlns:xsi="http://www.w3.org/2001/XMLSchema-instance" xsi:type="dcterms:W3CDTF">2026-06-25T02:08:32Z</dcterms:modified>
</cp:coreProperties>
</file>